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365" windowWidth="18000" windowHeight="10215"/>
  </bookViews>
  <sheets>
    <sheet name="4W3799" sheetId="1" r:id="rId1"/>
    <sheet name="WSRTC Totals" sheetId="7" r:id="rId2"/>
  </sheets>
  <calcPr calcId="145621"/>
</workbook>
</file>

<file path=xl/calcChain.xml><?xml version="1.0" encoding="utf-8"?>
<calcChain xmlns="http://schemas.openxmlformats.org/spreadsheetml/2006/main">
  <c r="G94" i="1" l="1"/>
  <c r="J94" i="1" s="1"/>
  <c r="I94" i="1"/>
  <c r="G15" i="1"/>
  <c r="J15" i="1" s="1"/>
  <c r="I15" i="1"/>
  <c r="G92" i="1"/>
  <c r="J92" i="1" s="1"/>
  <c r="I92" i="1"/>
  <c r="G93" i="1"/>
  <c r="I93" i="1"/>
  <c r="J93" i="1"/>
  <c r="K93" i="1"/>
  <c r="G72" i="1"/>
  <c r="J72" i="1" s="1"/>
  <c r="I72" i="1"/>
  <c r="G73" i="1"/>
  <c r="J73" i="1" s="1"/>
  <c r="I73" i="1"/>
  <c r="G74" i="1"/>
  <c r="J74" i="1" s="1"/>
  <c r="I74" i="1"/>
  <c r="G75" i="1"/>
  <c r="J75" i="1" s="1"/>
  <c r="I75" i="1"/>
  <c r="G76" i="1"/>
  <c r="J76" i="1" s="1"/>
  <c r="K76" i="1" s="1"/>
  <c r="I76" i="1"/>
  <c r="G52" i="1"/>
  <c r="I52" i="1"/>
  <c r="J52" i="1"/>
  <c r="K52" i="1"/>
  <c r="I14" i="1"/>
  <c r="G14" i="1"/>
  <c r="K72" i="1" l="1"/>
  <c r="K94" i="1"/>
  <c r="K15" i="1"/>
  <c r="K92" i="1"/>
  <c r="K74" i="1"/>
  <c r="K75" i="1"/>
  <c r="K73" i="1"/>
  <c r="J14" i="1"/>
  <c r="K14" i="1" s="1"/>
  <c r="I25" i="1"/>
  <c r="I35" i="1"/>
  <c r="J35" i="1"/>
  <c r="I91" i="1"/>
  <c r="I71" i="1"/>
  <c r="G91" i="1"/>
  <c r="J91" i="1" s="1"/>
  <c r="G71" i="1"/>
  <c r="J71" i="1" s="1"/>
  <c r="K71" i="1" s="1"/>
  <c r="G35" i="1"/>
  <c r="G25" i="1"/>
  <c r="I46" i="1"/>
  <c r="G46" i="1"/>
  <c r="I45" i="1"/>
  <c r="G45" i="1"/>
  <c r="J45" i="1" s="1"/>
  <c r="K45" i="1" s="1"/>
  <c r="I44" i="1"/>
  <c r="G44" i="1"/>
  <c r="I89" i="1"/>
  <c r="I90" i="1"/>
  <c r="G90" i="1"/>
  <c r="J90" i="1" s="1"/>
  <c r="G89" i="1"/>
  <c r="J89" i="1" s="1"/>
  <c r="I69" i="1"/>
  <c r="I70" i="1"/>
  <c r="G70" i="1"/>
  <c r="J70" i="1" s="1"/>
  <c r="G69" i="1"/>
  <c r="J69" i="1" s="1"/>
  <c r="I33" i="1"/>
  <c r="J33" i="1"/>
  <c r="I34" i="1"/>
  <c r="G34" i="1"/>
  <c r="J34" i="1" s="1"/>
  <c r="G33" i="1"/>
  <c r="K33" i="1" s="1"/>
  <c r="G51" i="1"/>
  <c r="I51" i="1"/>
  <c r="J51" i="1"/>
  <c r="K51" i="1"/>
  <c r="I23" i="1"/>
  <c r="I24" i="1"/>
  <c r="G24" i="1"/>
  <c r="J24" i="1" s="1"/>
  <c r="G23" i="1"/>
  <c r="J23" i="1" s="1"/>
  <c r="K89" i="1" l="1"/>
  <c r="K23" i="1"/>
  <c r="K69" i="1"/>
  <c r="K35" i="1"/>
  <c r="L16" i="1"/>
  <c r="K34" i="1"/>
  <c r="K70" i="1"/>
  <c r="K90" i="1"/>
  <c r="K91" i="1"/>
  <c r="K24" i="1"/>
  <c r="J25" i="1"/>
  <c r="K25" i="1" s="1"/>
  <c r="J44" i="1"/>
  <c r="K44" i="1" s="1"/>
  <c r="J46" i="1"/>
  <c r="K46" i="1" s="1"/>
  <c r="G88" i="1"/>
  <c r="I88" i="1"/>
  <c r="J88" i="1"/>
  <c r="K88" i="1"/>
  <c r="G68" i="1"/>
  <c r="J68" i="1" s="1"/>
  <c r="I68" i="1"/>
  <c r="L47" i="1" l="1"/>
  <c r="K68" i="1"/>
  <c r="F8" i="7"/>
  <c r="G7" i="7"/>
  <c r="I87" i="1" l="1"/>
  <c r="G87" i="1"/>
  <c r="J87" i="1" s="1"/>
  <c r="I67" i="1"/>
  <c r="G67" i="1"/>
  <c r="J67" i="1" s="1"/>
  <c r="K67" i="1" s="1"/>
  <c r="I22" i="1"/>
  <c r="G22" i="1"/>
  <c r="J22" i="1" s="1"/>
  <c r="K87" i="1" l="1"/>
  <c r="K22" i="1"/>
  <c r="G32" i="1"/>
  <c r="I32" i="1"/>
  <c r="J32" i="1" s="1"/>
  <c r="K32" i="1" s="1"/>
  <c r="G20" i="1"/>
  <c r="J20" i="1" s="1"/>
  <c r="I20" i="1"/>
  <c r="K20" i="1" l="1"/>
  <c r="G84" i="1"/>
  <c r="I84" i="1"/>
  <c r="G85" i="1"/>
  <c r="I85" i="1"/>
  <c r="G86" i="1"/>
  <c r="J86" i="1" s="1"/>
  <c r="K86" i="1" s="1"/>
  <c r="I86" i="1"/>
  <c r="G64" i="1"/>
  <c r="J64" i="1" s="1"/>
  <c r="K64" i="1" s="1"/>
  <c r="I64" i="1"/>
  <c r="G65" i="1"/>
  <c r="I65" i="1"/>
  <c r="G66" i="1"/>
  <c r="I66" i="1"/>
  <c r="I41" i="1"/>
  <c r="G41" i="1"/>
  <c r="I40" i="1"/>
  <c r="G40" i="1"/>
  <c r="I39" i="1"/>
  <c r="G39" i="1"/>
  <c r="I36" i="1"/>
  <c r="G36" i="1"/>
  <c r="J36" i="1" s="1"/>
  <c r="K36" i="1" s="1"/>
  <c r="I31" i="1"/>
  <c r="G31" i="1"/>
  <c r="I30" i="1"/>
  <c r="G30" i="1"/>
  <c r="I29" i="1"/>
  <c r="G29" i="1"/>
  <c r="G26" i="1"/>
  <c r="I26" i="1"/>
  <c r="G82" i="1"/>
  <c r="J82" i="1" s="1"/>
  <c r="I82" i="1"/>
  <c r="G83" i="1"/>
  <c r="I83" i="1"/>
  <c r="J66" i="1" l="1"/>
  <c r="K66" i="1" s="1"/>
  <c r="J30" i="1"/>
  <c r="K30" i="1" s="1"/>
  <c r="J85" i="1"/>
  <c r="K85" i="1" s="1"/>
  <c r="J84" i="1"/>
  <c r="K84" i="1" s="1"/>
  <c r="J26" i="1"/>
  <c r="K26" i="1" s="1"/>
  <c r="J65" i="1"/>
  <c r="K65" i="1" s="1"/>
  <c r="J40" i="1"/>
  <c r="K40" i="1" s="1"/>
  <c r="J39" i="1"/>
  <c r="K39" i="1" s="1"/>
  <c r="J41" i="1"/>
  <c r="K41" i="1" s="1"/>
  <c r="J29" i="1"/>
  <c r="K29" i="1" s="1"/>
  <c r="J31" i="1"/>
  <c r="K31" i="1" s="1"/>
  <c r="K82" i="1"/>
  <c r="J83" i="1"/>
  <c r="K83" i="1" s="1"/>
  <c r="G50" i="1"/>
  <c r="I50" i="1"/>
  <c r="G63" i="1"/>
  <c r="I63" i="1"/>
  <c r="J98" i="1"/>
  <c r="I97" i="1"/>
  <c r="I81" i="1"/>
  <c r="I80" i="1"/>
  <c r="I79" i="1"/>
  <c r="I62" i="1"/>
  <c r="I61" i="1"/>
  <c r="I60" i="1"/>
  <c r="I59" i="1"/>
  <c r="I55" i="1"/>
  <c r="I49" i="1"/>
  <c r="I7" i="1"/>
  <c r="I8" i="1"/>
  <c r="I11" i="1"/>
  <c r="I18" i="1"/>
  <c r="I19" i="1"/>
  <c r="I21" i="1"/>
  <c r="G62" i="1"/>
  <c r="G21" i="1"/>
  <c r="G49" i="1"/>
  <c r="J49" i="1" s="1"/>
  <c r="G19" i="1"/>
  <c r="J19" i="1" s="1"/>
  <c r="J50" i="1" l="1"/>
  <c r="K50" i="1" s="1"/>
  <c r="L42" i="1"/>
  <c r="L37" i="1"/>
  <c r="J63" i="1"/>
  <c r="K63" i="1" s="1"/>
  <c r="J62" i="1"/>
  <c r="K62" i="1" s="1"/>
  <c r="J21" i="1"/>
  <c r="K21" i="1" s="1"/>
  <c r="K49" i="1"/>
  <c r="K19" i="1"/>
  <c r="H6" i="1"/>
  <c r="E6" i="1"/>
  <c r="L53" i="1" l="1"/>
  <c r="G6" i="7" l="1"/>
  <c r="G4" i="7"/>
  <c r="H98" i="1" l="1"/>
  <c r="G8" i="1"/>
  <c r="G11" i="1"/>
  <c r="G18" i="1"/>
  <c r="G60" i="1"/>
  <c r="G61" i="1"/>
  <c r="G79" i="1"/>
  <c r="G80" i="1"/>
  <c r="G81" i="1"/>
  <c r="G97" i="1"/>
  <c r="G7" i="1"/>
  <c r="G55" i="1"/>
  <c r="G59" i="1"/>
  <c r="F6" i="1" l="1"/>
  <c r="G6" i="1"/>
  <c r="J11" i="1"/>
  <c r="K11" i="1" s="1"/>
  <c r="L12" i="1" s="1"/>
  <c r="J8" i="1"/>
  <c r="K8" i="1" s="1"/>
  <c r="J7" i="1"/>
  <c r="K7" i="1" s="1"/>
  <c r="J18" i="1"/>
  <c r="K18" i="1" s="1"/>
  <c r="L27" i="1" s="1"/>
  <c r="J55" i="1"/>
  <c r="K55" i="1" s="1"/>
  <c r="L56" i="1" s="1"/>
  <c r="J59" i="1"/>
  <c r="K59" i="1" s="1"/>
  <c r="J61" i="1"/>
  <c r="K61" i="1" s="1"/>
  <c r="K98" i="1"/>
  <c r="L98" i="1" s="1"/>
  <c r="J97" i="1"/>
  <c r="K97" i="1" s="1"/>
  <c r="J81" i="1"/>
  <c r="K81" i="1" s="1"/>
  <c r="J80" i="1"/>
  <c r="K80" i="1" s="1"/>
  <c r="J79" i="1"/>
  <c r="K79" i="1" s="1"/>
  <c r="J60" i="1"/>
  <c r="K60" i="1" s="1"/>
  <c r="I6" i="1" l="1"/>
  <c r="L95" i="1"/>
  <c r="L9" i="1"/>
  <c r="L77" i="1"/>
  <c r="J6" i="1"/>
  <c r="K6" i="1" l="1"/>
  <c r="D4" i="1" s="1"/>
  <c r="G5" i="7" l="1"/>
  <c r="E8" i="7"/>
  <c r="F9" i="7" s="1"/>
</calcChain>
</file>

<file path=xl/sharedStrings.xml><?xml version="1.0" encoding="utf-8"?>
<sst xmlns="http://schemas.openxmlformats.org/spreadsheetml/2006/main" count="291" uniqueCount="150">
  <si>
    <t>Transaction Date</t>
  </si>
  <si>
    <t>Description</t>
  </si>
  <si>
    <t>Direct Cost</t>
  </si>
  <si>
    <t>IDC/F&amp;A</t>
  </si>
  <si>
    <t>Payroll</t>
  </si>
  <si>
    <t>Benefits</t>
  </si>
  <si>
    <t>IDC</t>
  </si>
  <si>
    <t>Checks</t>
  </si>
  <si>
    <t>Y</t>
  </si>
  <si>
    <t>N</t>
  </si>
  <si>
    <t>IDCs Y/N</t>
  </si>
  <si>
    <t>Comments</t>
  </si>
  <si>
    <t xml:space="preserve">Actual vs. Estimate-- all IDC/F&amp;A would be estimates except for the actual entry from AgBooks.  </t>
  </si>
  <si>
    <t>Difference (actual-estimate)</t>
  </si>
  <si>
    <t>Benefits paid on previous month's effort.  Ex. Benefits paid in January are for December's effort and should correspond with Dec timesheet entries.</t>
  </si>
  <si>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</si>
  <si>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</si>
  <si>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</si>
  <si>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</si>
  <si>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</si>
  <si>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</si>
  <si>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</si>
  <si>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</si>
  <si>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</si>
  <si>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</si>
  <si>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</si>
  <si>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</si>
  <si>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</si>
  <si>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</si>
  <si>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Category</t>
  </si>
  <si>
    <t>Reconcile Date:</t>
  </si>
  <si>
    <t>Project Start Date:</t>
  </si>
  <si>
    <t>Budget:</t>
  </si>
  <si>
    <t>IDC/F&amp;A Rate:</t>
  </si>
  <si>
    <t>Remaining:</t>
  </si>
  <si>
    <t>WSRTC Task Order #2 - Rural Traveler Information (One-Stop Shop) Phase 2 (WSDOT T6737-02, MSU INDEX 4W3799)</t>
  </si>
  <si>
    <t>Project End Date:</t>
  </si>
  <si>
    <t>Actual Total</t>
  </si>
  <si>
    <t>Estimate Total</t>
  </si>
  <si>
    <t>Overall Total</t>
  </si>
  <si>
    <t>Subtotal</t>
  </si>
  <si>
    <r>
      <rPr>
        <sz val="11"/>
        <rFont val="Calibri"/>
        <family val="2"/>
      </rPr>
      <t>11/08/11 - 8074</t>
    </r>
  </si>
  <si>
    <r>
      <rPr>
        <sz val="11"/>
        <rFont val="Calibri"/>
        <family val="2"/>
      </rPr>
      <t>12/07/11 - 9231</t>
    </r>
  </si>
  <si>
    <r>
      <rPr>
        <sz val="11"/>
        <rFont val="Calibri"/>
        <family val="2"/>
      </rPr>
      <t>October Payroll - paid 11/10/11</t>
    </r>
  </si>
  <si>
    <r>
      <rPr>
        <sz val="11"/>
        <rFont val="Calibri"/>
        <family val="2"/>
      </rPr>
      <t>November Payroll - paid 12/9/11</t>
    </r>
  </si>
  <si>
    <r>
      <rPr>
        <sz val="11"/>
        <rFont val="Calibri"/>
        <family val="2"/>
      </rPr>
      <t>12/07/11 - 9232</t>
    </r>
  </si>
  <si>
    <r>
      <rPr>
        <sz val="11"/>
        <rFont val="Calibri"/>
        <family val="2"/>
      </rPr>
      <t>02/08/12 - 11255</t>
    </r>
  </si>
  <si>
    <r>
      <rPr>
        <sz val="11"/>
        <rFont val="Calibri"/>
        <family val="2"/>
      </rPr>
      <t>January Payroll - paid 2/10/12</t>
    </r>
  </si>
  <si>
    <t xml:space="preserve">11/08/11 - 8075     </t>
  </si>
  <si>
    <t xml:space="preserve">11/08/11 - 8710      </t>
  </si>
  <si>
    <t xml:space="preserve">12/30/11 - 9622      </t>
  </si>
  <si>
    <t xml:space="preserve">02/29/12 - 11664    </t>
  </si>
  <si>
    <r>
      <rPr>
        <sz val="11"/>
        <rFont val="Calibri"/>
        <family val="2"/>
      </rPr>
      <t>Payroll-October 2011</t>
    </r>
  </si>
  <si>
    <r>
      <rPr>
        <sz val="11"/>
        <rFont val="Calibri"/>
        <family val="2"/>
      </rPr>
      <t>Dec 2011</t>
    </r>
  </si>
  <si>
    <r>
      <rPr>
        <sz val="11"/>
        <rFont val="Calibri"/>
        <family val="2"/>
      </rPr>
      <t>Feb 2012</t>
    </r>
  </si>
  <si>
    <r>
      <rPr>
        <sz val="11"/>
        <rFont val="Calibri"/>
        <family val="2"/>
      </rPr>
      <t>11/30/11 - 8711</t>
    </r>
  </si>
  <si>
    <r>
      <rPr>
        <sz val="11"/>
        <rFont val="Calibri"/>
        <family val="2"/>
      </rPr>
      <t>12/30/11 - 9623</t>
    </r>
  </si>
  <si>
    <r>
      <rPr>
        <sz val="11"/>
        <rFont val="Calibri"/>
        <family val="2"/>
      </rPr>
      <t>02/29/12 - 11665</t>
    </r>
  </si>
  <si>
    <r>
      <rPr>
        <sz val="11"/>
        <rFont val="Calibri"/>
        <family val="2"/>
      </rPr>
      <t>F&amp;A-November 2011</t>
    </r>
  </si>
  <si>
    <r>
      <rPr>
        <sz val="11"/>
        <rFont val="Calibri"/>
        <family val="2"/>
      </rPr>
      <t>F&amp;A Dec 2011</t>
    </r>
  </si>
  <si>
    <r>
      <rPr>
        <sz val="11"/>
        <rFont val="Calibri"/>
        <family val="2"/>
      </rPr>
      <t>F&amp;A Feb 2012</t>
    </r>
  </si>
  <si>
    <t>SUBTOTAL</t>
  </si>
  <si>
    <t>12/07/12 - 8621</t>
  </si>
  <si>
    <t>Payroll - November 2012 paid Dec 11, 2012</t>
  </si>
  <si>
    <t>Payroll - December 2012 paid Jan, 2012</t>
  </si>
  <si>
    <t>1/9/2013 - 9582</t>
  </si>
  <si>
    <t>12/7/12 - 8837</t>
  </si>
  <si>
    <t>Benefits - December 2012</t>
  </si>
  <si>
    <t>1/30/2013 - 9584</t>
  </si>
  <si>
    <t>F&amp;A Dec 2012</t>
  </si>
  <si>
    <t>F&amp;A January 2013</t>
  </si>
  <si>
    <t>Benefits - January 2013</t>
  </si>
  <si>
    <t>IDC - for Jan 2013 Payroll ESTIMATED</t>
  </si>
  <si>
    <t>IDC - for Feb 2013 Payroll ESTIMATED</t>
  </si>
  <si>
    <t>2/7/13 - 10358</t>
  </si>
  <si>
    <t>Payroll - January 2013 paid 2/7/13</t>
  </si>
  <si>
    <t>1/9/13 - 9583</t>
  </si>
  <si>
    <t>Payroll December 2012 paid Jan 11, 2013</t>
  </si>
  <si>
    <t>2/7/13 - 10359</t>
  </si>
  <si>
    <t>3/30/13 - 11198</t>
  </si>
  <si>
    <t>4/4/13 - 11116</t>
  </si>
  <si>
    <t>Payroll - January 2013, paid 2/7/13</t>
  </si>
  <si>
    <t>Payroll - February 2013, March 11, 2013</t>
  </si>
  <si>
    <t>Payroll corr from 4W3215 to4W3799 (3)</t>
  </si>
  <si>
    <t>2/7/13 - 10361</t>
  </si>
  <si>
    <t>3/30/13 - 11199</t>
  </si>
  <si>
    <t>Payroll January 2013 paid 2/7/13</t>
  </si>
  <si>
    <t>2/7/13 - 10363</t>
  </si>
  <si>
    <t>3/30/13 - 11200</t>
  </si>
  <si>
    <t>5/8/13 - 12945</t>
  </si>
  <si>
    <t>Payroll - April 2013 paid May 2013</t>
  </si>
  <si>
    <t>4/30/13 - 12115</t>
  </si>
  <si>
    <t>Payroll - March 2013 paid April 11, 2013</t>
  </si>
  <si>
    <t>4/30-13 - 12116</t>
  </si>
  <si>
    <t>4/30/13 - 12117</t>
  </si>
  <si>
    <t>5/30/13 - 12947</t>
  </si>
  <si>
    <t>Benefits - April 2013</t>
  </si>
  <si>
    <t>Benefits - May 2013</t>
  </si>
  <si>
    <t>4/30/13 - 12118</t>
  </si>
  <si>
    <t>5/30/13 - 12949</t>
  </si>
  <si>
    <t>F&amp;A April 2013</t>
  </si>
  <si>
    <t>F&amp;A May 2013</t>
  </si>
  <si>
    <t>Task Order #4 - WSRTC Meeting Coordination, Western States Forum Travel Support and Website Maintenance</t>
  </si>
  <si>
    <t>4W4418</t>
  </si>
  <si>
    <t>7/9/13 - 14260</t>
  </si>
  <si>
    <t>Payroll - June 2013 paid July 11, 2013</t>
  </si>
  <si>
    <t>6/30/13 - 14261</t>
  </si>
  <si>
    <t>F&amp;A June 2013</t>
  </si>
  <si>
    <t>6/30/13 - 14262</t>
  </si>
  <si>
    <t>11/6/13 - 6634</t>
  </si>
  <si>
    <t>Payroll - October 2013 paid 11/6/2013</t>
  </si>
  <si>
    <t>Payroll - November 2013 paid Dec 11, 2013</t>
  </si>
  <si>
    <t>12/9/2013 - 7345</t>
  </si>
  <si>
    <t>12/9/2013 - 7344</t>
  </si>
  <si>
    <t>12/30/13 - 7346</t>
  </si>
  <si>
    <t>11/6/13 - 6635</t>
  </si>
  <si>
    <t>Payroll - October 2013 paid 11/6/13</t>
  </si>
  <si>
    <t>11/06/13 - 6636</t>
  </si>
  <si>
    <t>12/30/13 - 7347</t>
  </si>
  <si>
    <t>Payroll October 2013 paid 11/6/13</t>
  </si>
  <si>
    <t>11/6/2013 - 6637</t>
  </si>
  <si>
    <t>12/30/13 - 7348</t>
  </si>
  <si>
    <t>F&amp;A November 2013</t>
  </si>
  <si>
    <t>F&amp;A December 2013</t>
  </si>
  <si>
    <t>ESTIMATED</t>
  </si>
  <si>
    <t>1/08/14 - 8069</t>
  </si>
  <si>
    <t>Payroll December 2013, paid Jan 11, 2014</t>
  </si>
  <si>
    <t>03/11/14 - 9640</t>
  </si>
  <si>
    <t>February 2014 Payroll - paid 3/11/14</t>
  </si>
  <si>
    <t>01/08/14 - 8068</t>
  </si>
  <si>
    <t>Payroll - December 2013 paid Jan 11, 2014</t>
  </si>
  <si>
    <t>01/08/14 - 8070</t>
  </si>
  <si>
    <t>01/23/14 - 7547</t>
  </si>
  <si>
    <t>Corr Payroll from 4W4418 to 4W3799</t>
  </si>
  <si>
    <t>01/30/14 - 8071</t>
  </si>
  <si>
    <t>01/30/14 - 8073</t>
  </si>
  <si>
    <t>01/30/14 - 8074</t>
  </si>
  <si>
    <t>02/07/14 - 8866</t>
  </si>
  <si>
    <t>03/11/14 - 9641</t>
  </si>
  <si>
    <t>January 2014 payroll paid 2/7/14</t>
  </si>
  <si>
    <t>February 2014 Payroll paid 3/11/14</t>
  </si>
  <si>
    <t>01/30/14 - 8075</t>
  </si>
  <si>
    <t>02/07/14 - 8867</t>
  </si>
  <si>
    <t>03/11/14 - 9642</t>
  </si>
  <si>
    <t>F&amp;A January 2014</t>
  </si>
  <si>
    <t>F&amp;A February 2014</t>
  </si>
  <si>
    <t>F&amp;A March 2014</t>
  </si>
  <si>
    <t>ESTIMATED MARCH PAYROLL</t>
  </si>
  <si>
    <t>MARCH BENEFITS ESTIMATED</t>
  </si>
  <si>
    <t>F&amp;A ESTIMATED FOR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</si>
</sst>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55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 applyFill="1"/>
    <xf numFmtId="0" fontId="0" fillId="0" borderId="0" xfId="0" quotePrefix="1"/>
    <xf numFmtId="165" fontId="2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164" fontId="0" fillId="0" borderId="0" xfId="0" applyNumberFormat="1" applyFill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0" fillId="0" borderId="0" xfId="0"/>
    <xf numFmtId="0" fontId="6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14" fontId="6" fillId="0" borderId="0" xfId="3" applyNumberFormat="1" applyFont="1" applyFill="1" applyBorder="1" applyAlignment="1">
      <alignment horizontal="left" vertical="top" wrapText="1"/>
    </xf>
    <xf numFmtId="0" fontId="0" fillId="0" borderId="0" xfId="0" applyFont="1"/>
    <xf numFmtId="165" fontId="0" fillId="0" borderId="0" xfId="0" applyNumberFormat="1" applyFont="1"/>
    <xf numFmtId="17" fontId="6" fillId="0" borderId="0" xfId="3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zoomScaleNormal="100" workbookViewId="0">
      <pane ySplit="6" topLeftCell="A70" activePane="bottomLeft" state="frozen"/>
      <selection pane="bottomLeft" activeCell="B4" sqref="B4"/>
    </sheetView>
  </sheetViews>
  <sheetFormatPr defaultRowHeight="17.25" customHeight="1" x14ac:dyDescent="0.25"/>
  <cols>
    <col min="1" max="1" width="16.28515625" customWidth="1"/>
    <col min="2" max="2" width="19.140625" bestFit="1" customWidth="1"/>
    <col min="3" max="3" width="19.140625" style="16" customWidth="1"/>
    <col min="4" max="4" width="43" customWidth="1"/>
    <col min="5" max="5" width="12.85546875" customWidth="1"/>
    <col min="6" max="6" width="12.5703125" customWidth="1"/>
    <col min="7" max="10" width="12.28515625" customWidth="1"/>
    <col min="11" max="11" width="13.42578125" customWidth="1"/>
    <col min="12" max="12" width="14.140625" customWidth="1"/>
    <col min="13" max="13" width="9.140625" customWidth="1"/>
    <col min="14" max="14" width="42.5703125" bestFit="1" customWidth="1"/>
    <col min="15" max="15" width="19.5703125" customWidth="1"/>
    <col min="16" max="16" width="13.140625" bestFit="1" customWidth="1"/>
  </cols>
  <sheetData>
    <row r="1" spans="1:17" ht="17.25" customHeight="1" x14ac:dyDescent="0.25">
      <c r="A1" s="4" t="s">
        <v>35</v>
      </c>
    </row>
    <row r="2" spans="1:17" ht="17.25" customHeight="1" x14ac:dyDescent="0.25">
      <c r="A2" s="18" t="s">
        <v>31</v>
      </c>
      <c r="B2" s="2">
        <v>40817</v>
      </c>
      <c r="C2" s="18" t="s">
        <v>32</v>
      </c>
      <c r="D2" s="28">
        <v>150000</v>
      </c>
      <c r="E2" s="19" t="s">
        <v>12</v>
      </c>
      <c r="I2" s="19"/>
      <c r="J2" s="51"/>
      <c r="K2" s="51"/>
      <c r="L2" s="51"/>
      <c r="M2" s="51"/>
      <c r="N2" s="51"/>
      <c r="O2" s="51"/>
      <c r="P2" s="51"/>
      <c r="Q2" s="51"/>
    </row>
    <row r="3" spans="1:17" ht="17.25" customHeight="1" x14ac:dyDescent="0.25">
      <c r="A3" s="17" t="s">
        <v>36</v>
      </c>
      <c r="B3" s="2">
        <v>41912</v>
      </c>
      <c r="C3" s="18" t="s">
        <v>33</v>
      </c>
      <c r="D3" s="25">
        <v>0.42499999999999999</v>
      </c>
      <c r="E3" s="19" t="s">
        <v>14</v>
      </c>
      <c r="G3" s="15"/>
      <c r="H3" s="1"/>
      <c r="I3" s="15"/>
      <c r="J3" s="19"/>
      <c r="K3" s="19"/>
      <c r="L3" s="19"/>
      <c r="M3" s="19"/>
      <c r="N3" s="19"/>
      <c r="O3" s="19"/>
      <c r="P3" s="19"/>
      <c r="Q3" s="19"/>
    </row>
    <row r="4" spans="1:17" ht="17.25" customHeight="1" x14ac:dyDescent="0.25">
      <c r="A4" s="18" t="s">
        <v>30</v>
      </c>
      <c r="B4" s="20">
        <v>41730</v>
      </c>
      <c r="C4" s="18" t="s">
        <v>34</v>
      </c>
      <c r="D4" s="28">
        <f>D2-K6</f>
        <v>122576.42</v>
      </c>
      <c r="E4" s="16"/>
    </row>
    <row r="5" spans="1:17" ht="17.25" customHeight="1" x14ac:dyDescent="0.25">
      <c r="A5" s="4"/>
      <c r="B5" s="17"/>
      <c r="C5" s="4"/>
      <c r="D5" s="4"/>
      <c r="E5" s="29" t="s">
        <v>2</v>
      </c>
      <c r="F5" s="29" t="s">
        <v>3</v>
      </c>
      <c r="G5" s="29" t="s">
        <v>37</v>
      </c>
      <c r="H5" s="30" t="s">
        <v>2</v>
      </c>
      <c r="I5" s="30" t="s">
        <v>3</v>
      </c>
      <c r="J5" s="26" t="s">
        <v>38</v>
      </c>
      <c r="K5" s="26" t="s">
        <v>39</v>
      </c>
      <c r="L5" s="26" t="s">
        <v>40</v>
      </c>
      <c r="M5" s="27" t="s">
        <v>11</v>
      </c>
      <c r="N5" s="53" t="s">
        <v>13</v>
      </c>
      <c r="O5" s="4"/>
    </row>
    <row r="6" spans="1:17" ht="17.25" customHeight="1" thickBot="1" x14ac:dyDescent="0.3">
      <c r="A6" s="5" t="s">
        <v>0</v>
      </c>
      <c r="B6" s="14" t="s">
        <v>29</v>
      </c>
      <c r="C6" s="6" t="s">
        <v>10</v>
      </c>
      <c r="D6" s="5" t="s">
        <v>1</v>
      </c>
      <c r="E6" s="28">
        <f t="shared" ref="E6:K6" si="0">SUM(F7:F1132)</f>
        <v>0</v>
      </c>
      <c r="F6" s="28">
        <f t="shared" si="0"/>
        <v>27423.58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27423.58</v>
      </c>
      <c r="K6" s="28">
        <f t="shared" si="0"/>
        <v>27423.58</v>
      </c>
      <c r="L6" s="28"/>
      <c r="M6" s="22"/>
      <c r="N6" s="54"/>
      <c r="O6" s="52" t="s">
        <v>7</v>
      </c>
      <c r="P6" s="52"/>
    </row>
    <row r="7" spans="1:17" ht="17.25" customHeight="1" x14ac:dyDescent="0.25">
      <c r="A7" s="31" t="s">
        <v>41</v>
      </c>
      <c r="B7" t="s">
        <v>4</v>
      </c>
      <c r="C7" t="s">
        <v>8</v>
      </c>
      <c r="D7" s="32" t="s">
        <v>43</v>
      </c>
      <c r="E7" s="3">
        <v>72.45</v>
      </c>
      <c r="F7" s="3"/>
      <c r="G7" s="3">
        <f>E7+F7</f>
        <v>72.45</v>
      </c>
      <c r="H7" s="9"/>
      <c r="I7" s="9">
        <f>IF(C7="Y", (H7*$D$3),0)</f>
        <v>0</v>
      </c>
      <c r="J7" s="9">
        <f>IF(G7&gt;0, 0, H7+I7)</f>
        <v>0</v>
      </c>
      <c r="K7" s="24">
        <f t="shared" ref="K7:L98" si="1">G7+J7</f>
        <v>72.45</v>
      </c>
      <c r="L7" s="3"/>
    </row>
    <row r="8" spans="1:17" ht="17.25" customHeight="1" x14ac:dyDescent="0.25">
      <c r="A8" s="31" t="s">
        <v>42</v>
      </c>
      <c r="B8" t="s">
        <v>4</v>
      </c>
      <c r="C8" t="s">
        <v>8</v>
      </c>
      <c r="D8" s="32" t="s">
        <v>44</v>
      </c>
      <c r="E8" s="3">
        <v>84.39</v>
      </c>
      <c r="F8" s="3"/>
      <c r="G8" s="3">
        <f t="shared" ref="G8:G97" si="2">E8+F8</f>
        <v>84.39</v>
      </c>
      <c r="H8" s="9"/>
      <c r="I8" s="9">
        <f>IF(C8="Y", (H8*$D$3),0)</f>
        <v>0</v>
      </c>
      <c r="J8" s="9">
        <f t="shared" ref="J8:J97" si="3">IF(G8&gt;0, 0, H8+I8)</f>
        <v>0</v>
      </c>
      <c r="K8" s="24">
        <f t="shared" si="1"/>
        <v>84.39</v>
      </c>
      <c r="L8" s="3"/>
    </row>
    <row r="9" spans="1:17" s="44" customFormat="1" ht="17.25" customHeight="1" x14ac:dyDescent="0.25">
      <c r="A9" s="45"/>
      <c r="D9" s="45"/>
      <c r="E9" s="24"/>
      <c r="F9" s="24"/>
      <c r="G9" s="24"/>
      <c r="H9" s="9"/>
      <c r="I9" s="9"/>
      <c r="J9" s="9"/>
      <c r="K9" s="21" t="s">
        <v>61</v>
      </c>
      <c r="L9" s="28">
        <f>SUM(K7:K9)</f>
        <v>156.84</v>
      </c>
    </row>
    <row r="10" spans="1:17" s="44" customFormat="1" ht="17.25" customHeight="1" x14ac:dyDescent="0.25">
      <c r="A10" s="45"/>
      <c r="D10" s="45"/>
      <c r="E10" s="24"/>
      <c r="F10" s="24"/>
      <c r="G10" s="24"/>
      <c r="H10" s="9"/>
      <c r="I10" s="9"/>
      <c r="J10" s="9"/>
      <c r="K10" s="24"/>
      <c r="L10" s="24"/>
    </row>
    <row r="11" spans="1:17" ht="17.25" customHeight="1" x14ac:dyDescent="0.25">
      <c r="A11" s="33" t="s">
        <v>45</v>
      </c>
      <c r="B11" t="s">
        <v>4</v>
      </c>
      <c r="C11" t="s">
        <v>8</v>
      </c>
      <c r="D11" s="34" t="s">
        <v>44</v>
      </c>
      <c r="E11" s="3">
        <v>176.34</v>
      </c>
      <c r="F11" s="3"/>
      <c r="G11" s="3">
        <f t="shared" si="2"/>
        <v>176.34</v>
      </c>
      <c r="H11" s="9"/>
      <c r="I11" s="9">
        <f>IF(C11="Y", (H11*$D$3),0)</f>
        <v>0</v>
      </c>
      <c r="J11" s="9">
        <f t="shared" si="3"/>
        <v>0</v>
      </c>
      <c r="K11" s="24">
        <f t="shared" si="1"/>
        <v>176.34</v>
      </c>
      <c r="L11" s="3"/>
    </row>
    <row r="12" spans="1:17" s="44" customFormat="1" ht="17.25" customHeight="1" x14ac:dyDescent="0.25">
      <c r="A12" s="45"/>
      <c r="D12" s="45"/>
      <c r="E12" s="24"/>
      <c r="F12" s="24"/>
      <c r="G12" s="24"/>
      <c r="H12" s="9"/>
      <c r="I12" s="9"/>
      <c r="J12" s="9"/>
      <c r="K12" s="21" t="s">
        <v>61</v>
      </c>
      <c r="L12" s="28">
        <f>SUM(K11:K12)</f>
        <v>176.34</v>
      </c>
    </row>
    <row r="13" spans="1:17" s="44" customFormat="1" ht="17.25" customHeight="1" x14ac:dyDescent="0.25">
      <c r="A13" s="45"/>
      <c r="D13" s="45"/>
      <c r="E13" s="24"/>
      <c r="F13" s="24"/>
      <c r="G13" s="24"/>
      <c r="H13" s="9"/>
      <c r="I13" s="9"/>
      <c r="J13" s="9"/>
      <c r="K13" s="21"/>
      <c r="L13" s="28"/>
    </row>
    <row r="14" spans="1:17" s="44" customFormat="1" ht="17.25" customHeight="1" x14ac:dyDescent="0.25">
      <c r="A14" s="46" t="s">
        <v>127</v>
      </c>
      <c r="B14" s="44" t="s">
        <v>4</v>
      </c>
      <c r="C14" s="44" t="s">
        <v>8</v>
      </c>
      <c r="D14" s="46" t="s">
        <v>128</v>
      </c>
      <c r="E14" s="24">
        <v>53.17</v>
      </c>
      <c r="F14" s="24"/>
      <c r="G14" s="24">
        <f t="shared" ref="G14" si="4">E14+F14</f>
        <v>53.17</v>
      </c>
      <c r="H14" s="9"/>
      <c r="I14" s="9">
        <f>IF(C14="Y", (H14*$D$3),0)</f>
        <v>0</v>
      </c>
      <c r="J14" s="9">
        <f t="shared" ref="J14" si="5">IF(G14&gt;0, 0, H14+I14)</f>
        <v>0</v>
      </c>
      <c r="K14" s="24">
        <f t="shared" ref="K14" si="6">G14+J14</f>
        <v>53.17</v>
      </c>
      <c r="L14" s="24"/>
    </row>
    <row r="15" spans="1:17" s="44" customFormat="1" ht="17.25" customHeight="1" x14ac:dyDescent="0.25">
      <c r="A15" s="46" t="s">
        <v>124</v>
      </c>
      <c r="B15" s="44" t="s">
        <v>4</v>
      </c>
      <c r="C15" s="44" t="s">
        <v>8</v>
      </c>
      <c r="D15" s="46" t="s">
        <v>147</v>
      </c>
      <c r="E15" s="24">
        <v>7.22</v>
      </c>
      <c r="F15" s="24"/>
      <c r="G15" s="24">
        <f t="shared" ref="G15" si="7">E15+F15</f>
        <v>7.22</v>
      </c>
      <c r="H15" s="9"/>
      <c r="I15" s="9">
        <f>IF(C15="Y", (H15*$D$3),0)</f>
        <v>0</v>
      </c>
      <c r="J15" s="9">
        <f t="shared" ref="J15" si="8">IF(G15&gt;0, 0, H15+I15)</f>
        <v>0</v>
      </c>
      <c r="K15" s="24">
        <f t="shared" ref="K15" si="9">G15+J15</f>
        <v>7.22</v>
      </c>
      <c r="L15" s="24"/>
    </row>
    <row r="16" spans="1:17" s="44" customFormat="1" ht="17.25" customHeight="1" x14ac:dyDescent="0.25">
      <c r="A16" s="45"/>
      <c r="D16" s="45"/>
      <c r="E16" s="24"/>
      <c r="F16" s="24"/>
      <c r="G16" s="24"/>
      <c r="H16" s="9"/>
      <c r="I16" s="9"/>
      <c r="J16" s="9"/>
      <c r="K16" s="21" t="s">
        <v>61</v>
      </c>
      <c r="L16" s="28">
        <f>SUM(K14:K16)</f>
        <v>60.39</v>
      </c>
    </row>
    <row r="17" spans="1:16" s="44" customFormat="1" ht="17.25" customHeight="1" x14ac:dyDescent="0.25">
      <c r="A17" s="45"/>
      <c r="D17" s="45"/>
      <c r="E17" s="24"/>
      <c r="F17" s="24"/>
      <c r="G17" s="24"/>
      <c r="H17" s="9"/>
      <c r="I17" s="9"/>
      <c r="J17" s="9"/>
      <c r="K17" s="24"/>
      <c r="L17" s="24"/>
    </row>
    <row r="18" spans="1:16" ht="17.25" customHeight="1" x14ac:dyDescent="0.25">
      <c r="A18" s="35" t="s">
        <v>46</v>
      </c>
      <c r="B18" t="s">
        <v>4</v>
      </c>
      <c r="C18" t="s">
        <v>8</v>
      </c>
      <c r="D18" s="36" t="s">
        <v>47</v>
      </c>
      <c r="E18" s="3">
        <v>93.75</v>
      </c>
      <c r="F18" s="3"/>
      <c r="G18" s="3">
        <f t="shared" si="2"/>
        <v>93.75</v>
      </c>
      <c r="H18" s="9"/>
      <c r="I18" s="9">
        <f t="shared" ref="I18:I26" si="10">IF(C18="Y", (H18*$D$3),0)</f>
        <v>0</v>
      </c>
      <c r="J18" s="9">
        <f t="shared" si="3"/>
        <v>0</v>
      </c>
      <c r="K18" s="24">
        <f t="shared" si="1"/>
        <v>93.75</v>
      </c>
      <c r="L18" s="3"/>
      <c r="P18" s="3"/>
    </row>
    <row r="19" spans="1:16" s="44" customFormat="1" ht="17.25" customHeight="1" x14ac:dyDescent="0.25">
      <c r="A19" s="45" t="s">
        <v>62</v>
      </c>
      <c r="B19" s="44" t="s">
        <v>4</v>
      </c>
      <c r="C19" s="44" t="s">
        <v>8</v>
      </c>
      <c r="D19" s="45" t="s">
        <v>63</v>
      </c>
      <c r="E19" s="24">
        <v>778.96</v>
      </c>
      <c r="F19" s="24"/>
      <c r="G19" s="24">
        <f t="shared" ref="G19:G20" si="11">E19+F19</f>
        <v>778.96</v>
      </c>
      <c r="H19" s="9"/>
      <c r="I19" s="9">
        <f t="shared" si="10"/>
        <v>0</v>
      </c>
      <c r="J19" s="9">
        <f t="shared" ref="J19" si="12">IF(G19&gt;0, 0, H19+I19)</f>
        <v>0</v>
      </c>
      <c r="K19" s="24">
        <f t="shared" ref="K19" si="13">G19+J19</f>
        <v>778.96</v>
      </c>
      <c r="L19" s="24"/>
      <c r="P19" s="24"/>
    </row>
    <row r="20" spans="1:16" s="44" customFormat="1" ht="17.25" customHeight="1" x14ac:dyDescent="0.25">
      <c r="A20" s="45" t="s">
        <v>76</v>
      </c>
      <c r="B20" s="44" t="s">
        <v>4</v>
      </c>
      <c r="C20" s="44" t="s">
        <v>8</v>
      </c>
      <c r="D20" s="45" t="s">
        <v>77</v>
      </c>
      <c r="E20" s="24">
        <v>173.53</v>
      </c>
      <c r="F20" s="24"/>
      <c r="G20" s="24">
        <f t="shared" si="11"/>
        <v>173.53</v>
      </c>
      <c r="H20" s="9"/>
      <c r="I20" s="9">
        <f t="shared" si="10"/>
        <v>0</v>
      </c>
      <c r="J20" s="9">
        <f t="shared" ref="J20" si="14">IF(G20&gt;0, 0, H20+I20)</f>
        <v>0</v>
      </c>
      <c r="K20" s="24">
        <f t="shared" ref="K20" si="15">G20+J20</f>
        <v>173.53</v>
      </c>
      <c r="L20" s="24"/>
      <c r="P20" s="24"/>
    </row>
    <row r="21" spans="1:16" s="44" customFormat="1" ht="17.25" customHeight="1" x14ac:dyDescent="0.25">
      <c r="A21" s="45" t="s">
        <v>74</v>
      </c>
      <c r="B21" s="48" t="s">
        <v>4</v>
      </c>
      <c r="C21" s="48" t="s">
        <v>8</v>
      </c>
      <c r="D21" s="45" t="s">
        <v>75</v>
      </c>
      <c r="E21" s="49">
        <v>19.28</v>
      </c>
      <c r="F21" s="49"/>
      <c r="G21" s="49">
        <f t="shared" ref="G21:G25" si="16">E21+F21</f>
        <v>19.28</v>
      </c>
      <c r="H21" s="49"/>
      <c r="I21" s="49">
        <f t="shared" si="10"/>
        <v>0</v>
      </c>
      <c r="J21" s="49">
        <f t="shared" ref="J21" si="17">IF(G21&gt;0, 0, H21+I21)</f>
        <v>0</v>
      </c>
      <c r="K21" s="49">
        <f t="shared" ref="K21" si="18">G21+J21</f>
        <v>19.28</v>
      </c>
      <c r="L21" s="24"/>
      <c r="P21" s="24"/>
    </row>
    <row r="22" spans="1:16" s="44" customFormat="1" ht="17.25" customHeight="1" x14ac:dyDescent="0.25">
      <c r="A22" s="45" t="s">
        <v>89</v>
      </c>
      <c r="B22" s="48" t="s">
        <v>4</v>
      </c>
      <c r="C22" s="48" t="s">
        <v>8</v>
      </c>
      <c r="D22" s="45" t="s">
        <v>90</v>
      </c>
      <c r="E22" s="49">
        <v>219.81</v>
      </c>
      <c r="F22" s="49"/>
      <c r="G22" s="49">
        <f t="shared" si="16"/>
        <v>219.81</v>
      </c>
      <c r="H22" s="49"/>
      <c r="I22" s="49">
        <f t="shared" si="10"/>
        <v>0</v>
      </c>
      <c r="J22" s="49">
        <f t="shared" ref="J22" si="19">IF(G22&gt;0, 0, H22+I22)</f>
        <v>0</v>
      </c>
      <c r="K22" s="49">
        <f t="shared" ref="K22" si="20">G22+J22</f>
        <v>219.81</v>
      </c>
      <c r="L22" s="24"/>
      <c r="P22" s="24"/>
    </row>
    <row r="23" spans="1:16" s="44" customFormat="1" ht="17.25" customHeight="1" x14ac:dyDescent="0.25">
      <c r="A23" s="45" t="s">
        <v>109</v>
      </c>
      <c r="B23" s="48" t="s">
        <v>4</v>
      </c>
      <c r="C23" s="48" t="s">
        <v>8</v>
      </c>
      <c r="D23" s="45" t="s">
        <v>110</v>
      </c>
      <c r="E23" s="49">
        <v>740.26</v>
      </c>
      <c r="F23" s="49"/>
      <c r="G23" s="49">
        <f t="shared" si="16"/>
        <v>740.26</v>
      </c>
      <c r="H23" s="49"/>
      <c r="I23" s="49">
        <f t="shared" ref="I23:I24" si="21">IF(C23="Y", (H23*$D$3),0)</f>
        <v>0</v>
      </c>
      <c r="J23" s="49">
        <f t="shared" ref="J23:J24" si="22">IF(G23&gt;0, 0, H23+I23)</f>
        <v>0</v>
      </c>
      <c r="K23" s="49">
        <f t="shared" ref="K23:K24" si="23">G23+J23</f>
        <v>740.26</v>
      </c>
      <c r="L23" s="24"/>
      <c r="P23" s="24"/>
    </row>
    <row r="24" spans="1:16" s="44" customFormat="1" ht="17.25" customHeight="1" x14ac:dyDescent="0.25">
      <c r="A24" s="45" t="s">
        <v>112</v>
      </c>
      <c r="B24" s="48" t="s">
        <v>4</v>
      </c>
      <c r="C24" s="48" t="s">
        <v>8</v>
      </c>
      <c r="D24" s="45" t="s">
        <v>111</v>
      </c>
      <c r="E24" s="49">
        <v>1171.76</v>
      </c>
      <c r="F24" s="49"/>
      <c r="G24" s="49">
        <f t="shared" si="16"/>
        <v>1171.76</v>
      </c>
      <c r="H24" s="49"/>
      <c r="I24" s="49">
        <f t="shared" si="21"/>
        <v>0</v>
      </c>
      <c r="J24" s="49">
        <f t="shared" si="22"/>
        <v>0</v>
      </c>
      <c r="K24" s="49">
        <f t="shared" si="23"/>
        <v>1171.76</v>
      </c>
      <c r="L24" s="24"/>
      <c r="P24" s="24"/>
    </row>
    <row r="25" spans="1:16" s="44" customFormat="1" ht="17.25" customHeight="1" x14ac:dyDescent="0.25">
      <c r="A25" s="45" t="s">
        <v>125</v>
      </c>
      <c r="B25" s="48" t="s">
        <v>4</v>
      </c>
      <c r="C25" s="48" t="s">
        <v>8</v>
      </c>
      <c r="D25" s="45" t="s">
        <v>126</v>
      </c>
      <c r="E25" s="49">
        <v>1610.01</v>
      </c>
      <c r="F25" s="49"/>
      <c r="G25" s="49">
        <f t="shared" si="16"/>
        <v>1610.01</v>
      </c>
      <c r="H25" s="49"/>
      <c r="I25" s="49">
        <f t="shared" ref="I25" si="24">IF(C25="Y", (H25*$D$3),0)</f>
        <v>0</v>
      </c>
      <c r="J25" s="49">
        <f t="shared" ref="J25" si="25">IF(G25&gt;0, 0, H25+I25)</f>
        <v>0</v>
      </c>
      <c r="K25" s="49">
        <f t="shared" ref="K25" si="26">G25+J25</f>
        <v>1610.01</v>
      </c>
      <c r="L25" s="24"/>
      <c r="P25" s="24"/>
    </row>
    <row r="26" spans="1:16" s="44" customFormat="1" ht="17.25" customHeight="1" x14ac:dyDescent="0.25">
      <c r="A26" s="45"/>
      <c r="B26" s="48"/>
      <c r="C26" s="48"/>
      <c r="D26" s="45"/>
      <c r="E26" s="49"/>
      <c r="F26" s="49"/>
      <c r="G26" s="49">
        <f t="shared" ref="G26" si="27">E26+F26</f>
        <v>0</v>
      </c>
      <c r="H26" s="49"/>
      <c r="I26" s="49">
        <f t="shared" si="10"/>
        <v>0</v>
      </c>
      <c r="J26" s="49">
        <f t="shared" ref="J26" si="28">IF(G26&gt;0, 0, H26+I26)</f>
        <v>0</v>
      </c>
      <c r="K26" s="49">
        <f t="shared" ref="K26" si="29">G26+J26</f>
        <v>0</v>
      </c>
      <c r="L26" s="24"/>
      <c r="P26" s="24"/>
    </row>
    <row r="27" spans="1:16" s="44" customFormat="1" ht="17.25" customHeight="1" x14ac:dyDescent="0.25">
      <c r="A27" s="45"/>
      <c r="D27" s="45"/>
      <c r="E27" s="24"/>
      <c r="F27" s="24"/>
      <c r="G27" s="24"/>
      <c r="H27" s="9"/>
      <c r="I27" s="9"/>
      <c r="J27" s="9"/>
      <c r="K27" s="21" t="s">
        <v>61</v>
      </c>
      <c r="L27" s="28">
        <f>SUM(K18:K27)</f>
        <v>4807.3599999999997</v>
      </c>
      <c r="P27" s="24"/>
    </row>
    <row r="28" spans="1:16" s="44" customFormat="1" ht="17.25" customHeight="1" x14ac:dyDescent="0.25">
      <c r="A28" s="45"/>
      <c r="D28" s="45"/>
      <c r="E28" s="24"/>
      <c r="F28" s="24"/>
      <c r="G28" s="24"/>
      <c r="H28" s="9"/>
      <c r="I28" s="9"/>
      <c r="J28" s="9"/>
      <c r="K28" s="21"/>
      <c r="L28" s="28"/>
      <c r="P28" s="24"/>
    </row>
    <row r="29" spans="1:16" s="44" customFormat="1" ht="17.25" customHeight="1" x14ac:dyDescent="0.25">
      <c r="A29" s="45" t="s">
        <v>78</v>
      </c>
      <c r="B29" s="44" t="s">
        <v>4</v>
      </c>
      <c r="C29" s="44" t="s">
        <v>8</v>
      </c>
      <c r="D29" s="45" t="s">
        <v>81</v>
      </c>
      <c r="E29" s="24">
        <v>259.95999999999998</v>
      </c>
      <c r="F29" s="24"/>
      <c r="G29" s="24">
        <f t="shared" ref="G29:G36" si="30">E29+F29</f>
        <v>259.95999999999998</v>
      </c>
      <c r="H29" s="9"/>
      <c r="I29" s="9">
        <f>IF(C29="Y", (H29*$D$3),0)</f>
        <v>0</v>
      </c>
      <c r="J29" s="9">
        <f t="shared" ref="J29:J36" si="31">IF(G29&gt;0, 0, H29+I29)</f>
        <v>0</v>
      </c>
      <c r="K29" s="24">
        <f t="shared" ref="K29:K36" si="32">G29+J29</f>
        <v>259.95999999999998</v>
      </c>
      <c r="L29" s="24"/>
      <c r="P29" s="24"/>
    </row>
    <row r="30" spans="1:16" s="44" customFormat="1" ht="17.25" customHeight="1" x14ac:dyDescent="0.25">
      <c r="A30" s="45" t="s">
        <v>79</v>
      </c>
      <c r="B30" s="44" t="s">
        <v>4</v>
      </c>
      <c r="C30" s="44" t="s">
        <v>8</v>
      </c>
      <c r="D30" s="45" t="s">
        <v>82</v>
      </c>
      <c r="E30" s="24">
        <v>560</v>
      </c>
      <c r="F30" s="24"/>
      <c r="G30" s="24">
        <f t="shared" si="30"/>
        <v>560</v>
      </c>
      <c r="H30" s="9"/>
      <c r="I30" s="9">
        <f>IF(C30="Y", (H30*$D$3),0)</f>
        <v>0</v>
      </c>
      <c r="J30" s="9">
        <f t="shared" si="31"/>
        <v>0</v>
      </c>
      <c r="K30" s="24">
        <f t="shared" si="32"/>
        <v>560</v>
      </c>
      <c r="L30" s="24"/>
      <c r="P30" s="24"/>
    </row>
    <row r="31" spans="1:16" s="44" customFormat="1" ht="17.25" customHeight="1" x14ac:dyDescent="0.25">
      <c r="A31" s="45" t="s">
        <v>93</v>
      </c>
      <c r="B31" s="44" t="s">
        <v>4</v>
      </c>
      <c r="C31" s="44" t="s">
        <v>8</v>
      </c>
      <c r="D31" s="45" t="s">
        <v>92</v>
      </c>
      <c r="E31" s="49">
        <v>265.05</v>
      </c>
      <c r="F31" s="49"/>
      <c r="G31" s="49">
        <f t="shared" si="30"/>
        <v>265.05</v>
      </c>
      <c r="H31" s="49"/>
      <c r="I31" s="49">
        <f>IF(C31="Y", (H31*$D$3),0)</f>
        <v>0</v>
      </c>
      <c r="J31" s="49">
        <f t="shared" si="31"/>
        <v>0</v>
      </c>
      <c r="K31" s="49">
        <f t="shared" si="32"/>
        <v>265.05</v>
      </c>
      <c r="L31" s="24"/>
      <c r="P31" s="24"/>
    </row>
    <row r="32" spans="1:16" s="44" customFormat="1" ht="17.25" customHeight="1" x14ac:dyDescent="0.25">
      <c r="A32" s="45" t="s">
        <v>104</v>
      </c>
      <c r="B32" s="44" t="s">
        <v>4</v>
      </c>
      <c r="C32" s="44" t="s">
        <v>8</v>
      </c>
      <c r="D32" s="45" t="s">
        <v>105</v>
      </c>
      <c r="E32" s="49">
        <v>159.30000000000001</v>
      </c>
      <c r="F32" s="49"/>
      <c r="G32" s="49">
        <f t="shared" ref="G32:G35" si="33">E32+F32</f>
        <v>159.30000000000001</v>
      </c>
      <c r="H32" s="49"/>
      <c r="I32" s="49">
        <f>IF(C32="Y", (H32*$D$3),0)</f>
        <v>0</v>
      </c>
      <c r="J32" s="49">
        <f t="shared" ref="J32" si="34">IF(G32&gt;0, 0, H32+I32)</f>
        <v>0</v>
      </c>
      <c r="K32" s="49">
        <f t="shared" ref="K32" si="35">G32+J32</f>
        <v>159.30000000000001</v>
      </c>
      <c r="L32" s="24"/>
      <c r="P32" s="24"/>
    </row>
    <row r="33" spans="1:16" s="44" customFormat="1" ht="17.25" customHeight="1" x14ac:dyDescent="0.25">
      <c r="A33" s="45" t="s">
        <v>115</v>
      </c>
      <c r="B33" s="44" t="s">
        <v>4</v>
      </c>
      <c r="C33" s="44" t="s">
        <v>8</v>
      </c>
      <c r="D33" s="45" t="s">
        <v>116</v>
      </c>
      <c r="E33" s="49">
        <v>285.16000000000003</v>
      </c>
      <c r="F33" s="49"/>
      <c r="G33" s="49">
        <f t="shared" si="33"/>
        <v>285.16000000000003</v>
      </c>
      <c r="H33" s="49"/>
      <c r="I33" s="49">
        <f t="shared" ref="I33:I34" si="36">IF(C33="Y", (H33*$D$3),0)</f>
        <v>0</v>
      </c>
      <c r="J33" s="49">
        <f t="shared" ref="J33:J34" si="37">IF(G33&gt;0, 0, H33+I33)</f>
        <v>0</v>
      </c>
      <c r="K33" s="49">
        <f t="shared" ref="K33:K34" si="38">G33+J33</f>
        <v>285.16000000000003</v>
      </c>
      <c r="L33" s="24"/>
      <c r="P33" s="24"/>
    </row>
    <row r="34" spans="1:16" s="44" customFormat="1" ht="17.25" customHeight="1" x14ac:dyDescent="0.25">
      <c r="A34" s="45" t="s">
        <v>114</v>
      </c>
      <c r="B34" s="44" t="s">
        <v>4</v>
      </c>
      <c r="C34" s="44" t="s">
        <v>8</v>
      </c>
      <c r="D34" s="45" t="s">
        <v>111</v>
      </c>
      <c r="E34" s="49">
        <v>255</v>
      </c>
      <c r="F34" s="49"/>
      <c r="G34" s="49">
        <f t="shared" si="33"/>
        <v>255</v>
      </c>
      <c r="H34" s="49"/>
      <c r="I34" s="49">
        <f t="shared" si="36"/>
        <v>0</v>
      </c>
      <c r="J34" s="49">
        <f t="shared" si="37"/>
        <v>0</v>
      </c>
      <c r="K34" s="49">
        <f t="shared" si="38"/>
        <v>255</v>
      </c>
      <c r="L34" s="24"/>
      <c r="P34" s="24"/>
    </row>
    <row r="35" spans="1:16" s="44" customFormat="1" ht="17.25" customHeight="1" x14ac:dyDescent="0.25">
      <c r="A35" s="45" t="s">
        <v>131</v>
      </c>
      <c r="B35" s="44" t="s">
        <v>4</v>
      </c>
      <c r="C35" s="44" t="s">
        <v>8</v>
      </c>
      <c r="D35" s="45" t="s">
        <v>130</v>
      </c>
      <c r="E35" s="49">
        <v>465</v>
      </c>
      <c r="F35" s="49"/>
      <c r="G35" s="49">
        <f t="shared" si="33"/>
        <v>465</v>
      </c>
      <c r="H35" s="49"/>
      <c r="I35" s="49">
        <f t="shared" ref="I35" si="39">IF(C35="Y", (H35*$D$3),0)</f>
        <v>0</v>
      </c>
      <c r="J35" s="49">
        <f t="shared" ref="J35" si="40">IF(G35&gt;0, 0, H35+I35)</f>
        <v>0</v>
      </c>
      <c r="K35" s="49">
        <f t="shared" ref="K35" si="41">G35+J35</f>
        <v>465</v>
      </c>
      <c r="L35" s="24"/>
      <c r="P35" s="24"/>
    </row>
    <row r="36" spans="1:16" s="44" customFormat="1" ht="17.25" customHeight="1" x14ac:dyDescent="0.25">
      <c r="A36" s="45"/>
      <c r="B36" s="48"/>
      <c r="C36" s="48"/>
      <c r="D36" s="45"/>
      <c r="E36" s="49"/>
      <c r="F36" s="49"/>
      <c r="G36" s="49">
        <f t="shared" si="30"/>
        <v>0</v>
      </c>
      <c r="H36" s="49"/>
      <c r="I36" s="49">
        <f>IF(C36="Y", (H36*$D$3),0)</f>
        <v>0</v>
      </c>
      <c r="J36" s="49">
        <f t="shared" si="31"/>
        <v>0</v>
      </c>
      <c r="K36" s="49">
        <f t="shared" si="32"/>
        <v>0</v>
      </c>
      <c r="L36" s="24"/>
      <c r="P36" s="24"/>
    </row>
    <row r="37" spans="1:16" s="44" customFormat="1" ht="17.25" customHeight="1" x14ac:dyDescent="0.25">
      <c r="A37" s="45"/>
      <c r="D37" s="45"/>
      <c r="E37" s="24"/>
      <c r="F37" s="24"/>
      <c r="G37" s="24"/>
      <c r="H37" s="9"/>
      <c r="I37" s="9"/>
      <c r="J37" s="9"/>
      <c r="K37" s="21" t="s">
        <v>61</v>
      </c>
      <c r="L37" s="28">
        <f>SUM(K29:K37)</f>
        <v>2249.4700000000003</v>
      </c>
      <c r="P37" s="24"/>
    </row>
    <row r="38" spans="1:16" s="44" customFormat="1" ht="17.25" customHeight="1" x14ac:dyDescent="0.25">
      <c r="A38" s="45"/>
      <c r="D38" s="45"/>
      <c r="E38" s="24"/>
      <c r="F38" s="24"/>
      <c r="G38" s="24"/>
      <c r="H38" s="9"/>
      <c r="I38" s="9"/>
      <c r="J38" s="9"/>
      <c r="K38" s="21"/>
      <c r="L38" s="28"/>
      <c r="P38" s="24"/>
    </row>
    <row r="39" spans="1:16" s="44" customFormat="1" ht="17.25" customHeight="1" x14ac:dyDescent="0.25">
      <c r="A39" s="45" t="s">
        <v>80</v>
      </c>
      <c r="B39" s="44" t="s">
        <v>4</v>
      </c>
      <c r="C39" s="44" t="s">
        <v>8</v>
      </c>
      <c r="D39" s="45" t="s">
        <v>83</v>
      </c>
      <c r="E39" s="24">
        <v>104.85</v>
      </c>
      <c r="F39" s="24"/>
      <c r="G39" s="24">
        <f t="shared" ref="G39:G41" si="42">E39+F39</f>
        <v>104.85</v>
      </c>
      <c r="H39" s="9"/>
      <c r="I39" s="9">
        <f>IF(C39="Y", (H39*$D$3),0)</f>
        <v>0</v>
      </c>
      <c r="J39" s="9">
        <f t="shared" ref="J39:J41" si="43">IF(G39&gt;0, 0, H39+I39)</f>
        <v>0</v>
      </c>
      <c r="K39" s="24">
        <f t="shared" ref="K39:K41" si="44">G39+J39</f>
        <v>104.85</v>
      </c>
      <c r="L39" s="24"/>
      <c r="P39" s="24"/>
    </row>
    <row r="40" spans="1:16" s="44" customFormat="1" ht="17.25" customHeight="1" x14ac:dyDescent="0.25">
      <c r="A40" s="45" t="s">
        <v>91</v>
      </c>
      <c r="B40" s="48" t="s">
        <v>4</v>
      </c>
      <c r="C40" s="48" t="s">
        <v>8</v>
      </c>
      <c r="D40" s="45" t="s">
        <v>92</v>
      </c>
      <c r="E40" s="49">
        <v>264.14999999999998</v>
      </c>
      <c r="F40" s="49"/>
      <c r="G40" s="49">
        <f t="shared" si="42"/>
        <v>264.14999999999998</v>
      </c>
      <c r="H40" s="49"/>
      <c r="I40" s="49">
        <f>IF(C40="Y", (H40*$D$3),0)</f>
        <v>0</v>
      </c>
      <c r="J40" s="49">
        <f t="shared" si="43"/>
        <v>0</v>
      </c>
      <c r="K40" s="49">
        <f t="shared" si="44"/>
        <v>264.14999999999998</v>
      </c>
      <c r="L40" s="24"/>
      <c r="P40" s="24"/>
    </row>
    <row r="41" spans="1:16" s="44" customFormat="1" ht="17.25" customHeight="1" x14ac:dyDescent="0.25">
      <c r="A41" s="45"/>
      <c r="B41" s="48"/>
      <c r="C41" s="48"/>
      <c r="D41" s="45"/>
      <c r="E41" s="49"/>
      <c r="F41" s="49"/>
      <c r="G41" s="49">
        <f t="shared" si="42"/>
        <v>0</v>
      </c>
      <c r="H41" s="49"/>
      <c r="I41" s="49">
        <f>IF(C41="Y", (H41*$D$3),0)</f>
        <v>0</v>
      </c>
      <c r="J41" s="49">
        <f t="shared" si="43"/>
        <v>0</v>
      </c>
      <c r="K41" s="49">
        <f t="shared" si="44"/>
        <v>0</v>
      </c>
      <c r="L41" s="24"/>
      <c r="P41" s="24"/>
    </row>
    <row r="42" spans="1:16" s="44" customFormat="1" ht="17.25" customHeight="1" x14ac:dyDescent="0.25">
      <c r="A42" s="45"/>
      <c r="D42" s="45"/>
      <c r="E42" s="24"/>
      <c r="F42" s="24"/>
      <c r="G42" s="24"/>
      <c r="H42" s="9"/>
      <c r="I42" s="9"/>
      <c r="J42" s="9"/>
      <c r="K42" s="21" t="s">
        <v>61</v>
      </c>
      <c r="L42" s="28">
        <f>SUM(K38:K42)</f>
        <v>369</v>
      </c>
      <c r="P42" s="24"/>
    </row>
    <row r="43" spans="1:16" s="44" customFormat="1" ht="17.25" customHeight="1" x14ac:dyDescent="0.25">
      <c r="A43" s="45"/>
      <c r="D43" s="45"/>
      <c r="E43" s="24"/>
      <c r="F43" s="24"/>
      <c r="G43" s="24"/>
      <c r="H43" s="9"/>
      <c r="I43" s="9"/>
      <c r="J43" s="9"/>
      <c r="K43" s="21"/>
      <c r="L43" s="28"/>
      <c r="P43" s="24"/>
    </row>
    <row r="44" spans="1:16" s="44" customFormat="1" ht="17.25" customHeight="1" x14ac:dyDescent="0.25">
      <c r="A44" s="45" t="s">
        <v>132</v>
      </c>
      <c r="B44" s="44" t="s">
        <v>4</v>
      </c>
      <c r="C44" s="44" t="s">
        <v>8</v>
      </c>
      <c r="D44" s="45" t="s">
        <v>133</v>
      </c>
      <c r="E44" s="24">
        <v>87.5</v>
      </c>
      <c r="F44" s="24"/>
      <c r="G44" s="24">
        <f t="shared" ref="G44:G46" si="45">E44+F44</f>
        <v>87.5</v>
      </c>
      <c r="H44" s="9"/>
      <c r="I44" s="9">
        <f>IF(C44="Y", (H44*$D$3),0)</f>
        <v>0</v>
      </c>
      <c r="J44" s="9">
        <f t="shared" ref="J44:J46" si="46">IF(G44&gt;0, 0, H44+I44)</f>
        <v>0</v>
      </c>
      <c r="K44" s="24">
        <f t="shared" ref="K44:K46" si="47">G44+J44</f>
        <v>87.5</v>
      </c>
      <c r="L44" s="24"/>
      <c r="P44" s="24"/>
    </row>
    <row r="45" spans="1:16" s="44" customFormat="1" ht="17.25" customHeight="1" x14ac:dyDescent="0.25">
      <c r="A45" s="45"/>
      <c r="B45" s="48"/>
      <c r="C45" s="48"/>
      <c r="D45" s="45"/>
      <c r="E45" s="49"/>
      <c r="F45" s="49"/>
      <c r="G45" s="49">
        <f t="shared" si="45"/>
        <v>0</v>
      </c>
      <c r="H45" s="49"/>
      <c r="I45" s="49">
        <f>IF(C45="Y", (H45*$D$3),0)</f>
        <v>0</v>
      </c>
      <c r="J45" s="49">
        <f t="shared" si="46"/>
        <v>0</v>
      </c>
      <c r="K45" s="49">
        <f t="shared" si="47"/>
        <v>0</v>
      </c>
      <c r="L45" s="24"/>
      <c r="P45" s="24"/>
    </row>
    <row r="46" spans="1:16" s="44" customFormat="1" ht="17.25" customHeight="1" x14ac:dyDescent="0.25">
      <c r="A46" s="45"/>
      <c r="B46" s="48"/>
      <c r="C46" s="48"/>
      <c r="D46" s="45"/>
      <c r="E46" s="49"/>
      <c r="F46" s="49"/>
      <c r="G46" s="49">
        <f t="shared" si="45"/>
        <v>0</v>
      </c>
      <c r="H46" s="49"/>
      <c r="I46" s="49">
        <f>IF(C46="Y", (H46*$D$3),0)</f>
        <v>0</v>
      </c>
      <c r="J46" s="49">
        <f t="shared" si="46"/>
        <v>0</v>
      </c>
      <c r="K46" s="49">
        <f t="shared" si="47"/>
        <v>0</v>
      </c>
      <c r="L46" s="24"/>
      <c r="P46" s="24"/>
    </row>
    <row r="47" spans="1:16" s="44" customFormat="1" ht="17.25" customHeight="1" x14ac:dyDescent="0.25">
      <c r="A47" s="45"/>
      <c r="D47" s="45"/>
      <c r="E47" s="24"/>
      <c r="F47" s="24"/>
      <c r="G47" s="24"/>
      <c r="H47" s="9"/>
      <c r="I47" s="9"/>
      <c r="J47" s="9"/>
      <c r="K47" s="21" t="s">
        <v>61</v>
      </c>
      <c r="L47" s="28">
        <f>SUM(K43:K47)</f>
        <v>87.5</v>
      </c>
      <c r="P47" s="24"/>
    </row>
    <row r="48" spans="1:16" s="44" customFormat="1" ht="17.25" customHeight="1" x14ac:dyDescent="0.25">
      <c r="A48" s="45"/>
      <c r="D48" s="45"/>
      <c r="E48" s="24"/>
      <c r="F48" s="24"/>
      <c r="G48" s="24"/>
      <c r="H48" s="9"/>
      <c r="I48" s="9"/>
      <c r="J48" s="9"/>
      <c r="K48" s="21"/>
      <c r="L48" s="28"/>
      <c r="P48" s="24"/>
    </row>
    <row r="49" spans="1:16" s="44" customFormat="1" ht="17.25" customHeight="1" x14ac:dyDescent="0.25">
      <c r="A49" s="46" t="s">
        <v>48</v>
      </c>
      <c r="B49" s="44" t="s">
        <v>4</v>
      </c>
      <c r="C49" s="44" t="s">
        <v>8</v>
      </c>
      <c r="D49" s="45" t="s">
        <v>63</v>
      </c>
      <c r="E49" s="24">
        <v>970</v>
      </c>
      <c r="F49" s="24"/>
      <c r="G49" s="24">
        <f t="shared" ref="G49" si="48">E49+F49</f>
        <v>970</v>
      </c>
      <c r="H49" s="9"/>
      <c r="I49" s="9">
        <f>IF(C49="Y", (H49*$D$3),0)</f>
        <v>0</v>
      </c>
      <c r="J49" s="9">
        <f t="shared" ref="J49" si="49">IF(G49&gt;0, 0, H49+I49)</f>
        <v>0</v>
      </c>
      <c r="K49" s="24">
        <f t="shared" ref="K49" si="50">G49+J49</f>
        <v>970</v>
      </c>
      <c r="L49" s="24"/>
    </row>
    <row r="50" spans="1:16" s="44" customFormat="1" ht="17.25" customHeight="1" x14ac:dyDescent="0.25">
      <c r="A50" s="45" t="s">
        <v>65</v>
      </c>
      <c r="B50" s="48" t="s">
        <v>4</v>
      </c>
      <c r="C50" s="48" t="s">
        <v>8</v>
      </c>
      <c r="D50" s="45" t="s">
        <v>64</v>
      </c>
      <c r="E50" s="49">
        <v>1999.99</v>
      </c>
      <c r="F50" s="49"/>
      <c r="G50" s="49">
        <f t="shared" ref="G50" si="51">E50+F50</f>
        <v>1999.99</v>
      </c>
      <c r="H50" s="49"/>
      <c r="I50" s="49">
        <f>IF(C50="Y", (H50*$D$3),0)</f>
        <v>0</v>
      </c>
      <c r="J50" s="49">
        <f t="shared" ref="J50" si="52">IF(G50&gt;0, 0, H50+I50)</f>
        <v>0</v>
      </c>
      <c r="K50" s="49">
        <f t="shared" ref="K50" si="53">G50+J50</f>
        <v>1999.99</v>
      </c>
      <c r="L50" s="24"/>
    </row>
    <row r="51" spans="1:16" s="44" customFormat="1" ht="17.25" customHeight="1" x14ac:dyDescent="0.25">
      <c r="A51" s="45" t="s">
        <v>113</v>
      </c>
      <c r="B51" s="48" t="s">
        <v>4</v>
      </c>
      <c r="C51" s="48" t="s">
        <v>8</v>
      </c>
      <c r="D51" s="45" t="s">
        <v>111</v>
      </c>
      <c r="E51" s="49">
        <v>1504.75</v>
      </c>
      <c r="F51" s="49"/>
      <c r="G51" s="49">
        <f t="shared" ref="G51" si="54">E51+F51</f>
        <v>1504.75</v>
      </c>
      <c r="H51" s="49"/>
      <c r="I51" s="49">
        <f>IF(C51="Y", (H51*$D$3),0)</f>
        <v>0</v>
      </c>
      <c r="J51" s="49">
        <f t="shared" ref="J51" si="55">IF(G51&gt;0, 0, H51+I51)</f>
        <v>0</v>
      </c>
      <c r="K51" s="49">
        <f t="shared" ref="K51" si="56">G51+J51</f>
        <v>1504.75</v>
      </c>
      <c r="L51" s="24"/>
    </row>
    <row r="52" spans="1:16" s="44" customFormat="1" ht="17.25" customHeight="1" x14ac:dyDescent="0.25">
      <c r="A52" s="45" t="s">
        <v>129</v>
      </c>
      <c r="B52" s="48" t="s">
        <v>4</v>
      </c>
      <c r="C52" s="48" t="s">
        <v>8</v>
      </c>
      <c r="D52" s="45" t="s">
        <v>130</v>
      </c>
      <c r="E52" s="49">
        <v>2559.11</v>
      </c>
      <c r="F52" s="49"/>
      <c r="G52" s="49">
        <f t="shared" ref="G52" si="57">E52+F52</f>
        <v>2559.11</v>
      </c>
      <c r="H52" s="49"/>
      <c r="I52" s="49">
        <f>IF(C52="Y", (H52*$D$3),0)</f>
        <v>0</v>
      </c>
      <c r="J52" s="49">
        <f t="shared" ref="J52" si="58">IF(G52&gt;0, 0, H52+I52)</f>
        <v>0</v>
      </c>
      <c r="K52" s="49">
        <f t="shared" ref="K52" si="59">G52+J52</f>
        <v>2559.11</v>
      </c>
      <c r="L52" s="24"/>
    </row>
    <row r="53" spans="1:16" s="44" customFormat="1" ht="17.25" customHeight="1" x14ac:dyDescent="0.25">
      <c r="A53" s="46"/>
      <c r="D53" s="45"/>
      <c r="E53" s="24"/>
      <c r="F53" s="24"/>
      <c r="G53" s="24"/>
      <c r="H53" s="9"/>
      <c r="I53" s="9"/>
      <c r="J53" s="9"/>
      <c r="K53" s="21" t="s">
        <v>61</v>
      </c>
      <c r="L53" s="28">
        <f>SUM(K49:K53)</f>
        <v>7033.85</v>
      </c>
    </row>
    <row r="54" spans="1:16" s="44" customFormat="1" ht="17.25" customHeight="1" x14ac:dyDescent="0.25">
      <c r="A54" s="45"/>
      <c r="D54" s="45"/>
      <c r="E54" s="24"/>
      <c r="F54" s="24"/>
      <c r="G54" s="24"/>
      <c r="H54" s="9"/>
      <c r="I54" s="9"/>
      <c r="J54" s="9"/>
      <c r="K54" s="24"/>
      <c r="L54" s="24"/>
      <c r="P54" s="24"/>
    </row>
    <row r="55" spans="1:16" ht="17.25" customHeight="1" x14ac:dyDescent="0.25">
      <c r="A55" s="37" t="s">
        <v>48</v>
      </c>
      <c r="B55" t="s">
        <v>4</v>
      </c>
      <c r="C55" t="s">
        <v>8</v>
      </c>
      <c r="D55" s="38" t="s">
        <v>43</v>
      </c>
      <c r="E55" s="3">
        <v>40.299999999999997</v>
      </c>
      <c r="F55" s="3"/>
      <c r="G55" s="3">
        <f t="shared" si="2"/>
        <v>40.299999999999997</v>
      </c>
      <c r="H55" s="9"/>
      <c r="I55" s="9">
        <f>IF(C55="Y", (H55*$D$3),0)</f>
        <v>0</v>
      </c>
      <c r="J55" s="9">
        <f t="shared" si="3"/>
        <v>0</v>
      </c>
      <c r="K55" s="24">
        <f t="shared" si="1"/>
        <v>40.299999999999997</v>
      </c>
      <c r="L55" s="3"/>
    </row>
    <row r="56" spans="1:16" s="44" customFormat="1" ht="17.25" customHeight="1" x14ac:dyDescent="0.25">
      <c r="A56" s="46"/>
      <c r="D56" s="45"/>
      <c r="E56" s="24"/>
      <c r="F56" s="24"/>
      <c r="G56" s="24"/>
      <c r="H56" s="9"/>
      <c r="I56" s="9"/>
      <c r="J56" s="9"/>
      <c r="K56" s="21" t="s">
        <v>61</v>
      </c>
      <c r="L56" s="28">
        <f>SUM(K55:K56)</f>
        <v>40.299999999999997</v>
      </c>
    </row>
    <row r="57" spans="1:16" s="44" customFormat="1" ht="17.25" customHeight="1" x14ac:dyDescent="0.25">
      <c r="A57" s="46"/>
      <c r="D57" s="45"/>
      <c r="E57" s="24"/>
      <c r="F57" s="24"/>
      <c r="G57" s="24"/>
      <c r="H57" s="9"/>
      <c r="I57" s="9"/>
      <c r="J57" s="9"/>
      <c r="K57" s="24"/>
      <c r="L57" s="24"/>
    </row>
    <row r="58" spans="1:16" s="22" customFormat="1" ht="17.25" customHeight="1" x14ac:dyDescent="0.25">
      <c r="A58" s="23"/>
      <c r="E58" s="24"/>
      <c r="F58" s="24"/>
      <c r="G58" s="24"/>
      <c r="H58" s="9"/>
      <c r="I58" s="9"/>
      <c r="J58" s="9"/>
      <c r="K58" s="24"/>
      <c r="L58" s="24"/>
    </row>
    <row r="59" spans="1:16" ht="17.25" customHeight="1" x14ac:dyDescent="0.25">
      <c r="A59" s="39" t="s">
        <v>49</v>
      </c>
      <c r="B59" s="40" t="s">
        <v>5</v>
      </c>
      <c r="C59" t="s">
        <v>8</v>
      </c>
      <c r="D59" s="41" t="s">
        <v>52</v>
      </c>
      <c r="E59" s="3">
        <v>39.28</v>
      </c>
      <c r="F59" s="3"/>
      <c r="G59" s="3">
        <f t="shared" si="2"/>
        <v>39.28</v>
      </c>
      <c r="H59" s="9"/>
      <c r="I59" s="9">
        <f t="shared" ref="I59:I62" si="60">IF(C59="Y", (H59*$D$3),0)</f>
        <v>0</v>
      </c>
      <c r="J59" s="9">
        <f t="shared" si="3"/>
        <v>0</v>
      </c>
      <c r="K59" s="24">
        <f t="shared" si="1"/>
        <v>39.28</v>
      </c>
      <c r="L59" s="3"/>
    </row>
    <row r="60" spans="1:16" ht="17.25" customHeight="1" x14ac:dyDescent="0.25">
      <c r="A60" s="39" t="s">
        <v>50</v>
      </c>
      <c r="B60" s="40" t="s">
        <v>5</v>
      </c>
      <c r="C60" t="s">
        <v>8</v>
      </c>
      <c r="D60" s="41" t="s">
        <v>53</v>
      </c>
      <c r="E60" s="3">
        <v>93.93</v>
      </c>
      <c r="F60" s="3"/>
      <c r="G60" s="3">
        <f t="shared" si="2"/>
        <v>93.93</v>
      </c>
      <c r="H60" s="9"/>
      <c r="I60" s="9">
        <f t="shared" si="60"/>
        <v>0</v>
      </c>
      <c r="J60" s="9">
        <f t="shared" si="3"/>
        <v>0</v>
      </c>
      <c r="K60" s="24">
        <f t="shared" si="1"/>
        <v>93.93</v>
      </c>
      <c r="L60" s="3"/>
    </row>
    <row r="61" spans="1:16" ht="17.25" customHeight="1" x14ac:dyDescent="0.25">
      <c r="A61" s="39" t="s">
        <v>51</v>
      </c>
      <c r="B61" s="40" t="s">
        <v>5</v>
      </c>
      <c r="C61" t="s">
        <v>8</v>
      </c>
      <c r="D61" s="41" t="s">
        <v>54</v>
      </c>
      <c r="E61" s="3">
        <v>37.119999999999997</v>
      </c>
      <c r="F61" s="3"/>
      <c r="G61" s="3">
        <f t="shared" si="2"/>
        <v>37.119999999999997</v>
      </c>
      <c r="H61" s="9"/>
      <c r="I61" s="9">
        <f t="shared" si="60"/>
        <v>0</v>
      </c>
      <c r="J61" s="9">
        <f t="shared" si="3"/>
        <v>0</v>
      </c>
      <c r="K61" s="24">
        <f t="shared" si="1"/>
        <v>37.119999999999997</v>
      </c>
      <c r="L61" s="3"/>
    </row>
    <row r="62" spans="1:16" s="44" customFormat="1" ht="17.25" customHeight="1" x14ac:dyDescent="0.25">
      <c r="A62" s="46" t="s">
        <v>66</v>
      </c>
      <c r="B62" s="48" t="s">
        <v>5</v>
      </c>
      <c r="C62" s="48" t="s">
        <v>8</v>
      </c>
      <c r="D62" s="45" t="s">
        <v>67</v>
      </c>
      <c r="E62" s="49">
        <v>566.42999999999995</v>
      </c>
      <c r="F62" s="49"/>
      <c r="G62" s="49">
        <f t="shared" ref="G62" si="61">E62+F62</f>
        <v>566.42999999999995</v>
      </c>
      <c r="H62" s="49"/>
      <c r="I62" s="49">
        <f t="shared" si="60"/>
        <v>0</v>
      </c>
      <c r="J62" s="49">
        <f t="shared" ref="J62" si="62">IF(G62&gt;0, 0, H62+I62)</f>
        <v>0</v>
      </c>
      <c r="K62" s="49">
        <f t="shared" ref="K62" si="63">G62+J62</f>
        <v>566.42999999999995</v>
      </c>
      <c r="L62" s="49"/>
    </row>
    <row r="63" spans="1:16" s="44" customFormat="1" ht="17.25" customHeight="1" x14ac:dyDescent="0.25">
      <c r="A63" s="46" t="s">
        <v>68</v>
      </c>
      <c r="B63" s="48" t="s">
        <v>5</v>
      </c>
      <c r="C63" s="48" t="s">
        <v>8</v>
      </c>
      <c r="D63" s="45" t="s">
        <v>71</v>
      </c>
      <c r="E63" s="49">
        <v>607.35</v>
      </c>
      <c r="F63" s="49"/>
      <c r="G63" s="49">
        <f t="shared" ref="G63" si="64">E63+F63</f>
        <v>607.35</v>
      </c>
      <c r="H63" s="49"/>
      <c r="I63" s="49">
        <f t="shared" ref="I63" si="65">IF(C63="Y", (H63*$D$3),0)</f>
        <v>0</v>
      </c>
      <c r="J63" s="49">
        <f t="shared" ref="J63" si="66">IF(G63&gt;0, 0, H63+I63)</f>
        <v>0</v>
      </c>
      <c r="K63" s="49">
        <f t="shared" ref="K63" si="67">G63+J63</f>
        <v>607.35</v>
      </c>
      <c r="L63" s="49"/>
    </row>
    <row r="64" spans="1:16" s="44" customFormat="1" ht="17.25" customHeight="1" x14ac:dyDescent="0.25">
      <c r="A64" s="46" t="s">
        <v>84</v>
      </c>
      <c r="B64" s="48" t="s">
        <v>5</v>
      </c>
      <c r="C64" s="48" t="s">
        <v>8</v>
      </c>
      <c r="D64" s="45" t="s">
        <v>86</v>
      </c>
      <c r="E64" s="49">
        <v>18.989999999999998</v>
      </c>
      <c r="F64" s="49"/>
      <c r="G64" s="49">
        <f t="shared" ref="G64:G67" si="68">E64+F64</f>
        <v>18.989999999999998</v>
      </c>
      <c r="H64" s="49"/>
      <c r="I64" s="49">
        <f t="shared" ref="I64:I66" si="69">IF(C64="Y", (H64*$D$3),0)</f>
        <v>0</v>
      </c>
      <c r="J64" s="49">
        <f t="shared" ref="J64:J66" si="70">IF(G64&gt;0, 0, H64+I64)</f>
        <v>0</v>
      </c>
      <c r="K64" s="49">
        <f t="shared" ref="K64:K66" si="71">G64+J64</f>
        <v>18.989999999999998</v>
      </c>
      <c r="L64" s="49"/>
    </row>
    <row r="65" spans="1:16" s="44" customFormat="1" ht="17.25" customHeight="1" x14ac:dyDescent="0.25">
      <c r="A65" s="46" t="s">
        <v>85</v>
      </c>
      <c r="B65" s="48" t="s">
        <v>5</v>
      </c>
      <c r="C65" s="48" t="s">
        <v>8</v>
      </c>
      <c r="D65" s="50">
        <v>41334</v>
      </c>
      <c r="E65" s="49">
        <v>24.64</v>
      </c>
      <c r="F65" s="49"/>
      <c r="G65" s="49">
        <f t="shared" si="68"/>
        <v>24.64</v>
      </c>
      <c r="H65" s="49"/>
      <c r="I65" s="49">
        <f t="shared" si="69"/>
        <v>0</v>
      </c>
      <c r="J65" s="49">
        <f t="shared" si="70"/>
        <v>0</v>
      </c>
      <c r="K65" s="49">
        <f t="shared" si="71"/>
        <v>24.64</v>
      </c>
      <c r="L65" s="49"/>
    </row>
    <row r="66" spans="1:16" s="44" customFormat="1" ht="17.25" customHeight="1" x14ac:dyDescent="0.25">
      <c r="A66" s="46" t="s">
        <v>94</v>
      </c>
      <c r="B66" s="48" t="s">
        <v>5</v>
      </c>
      <c r="C66" s="48" t="s">
        <v>8</v>
      </c>
      <c r="D66" s="45" t="s">
        <v>96</v>
      </c>
      <c r="E66" s="49">
        <v>27.9</v>
      </c>
      <c r="F66" s="49"/>
      <c r="G66" s="49">
        <f t="shared" si="68"/>
        <v>27.9</v>
      </c>
      <c r="H66" s="49"/>
      <c r="I66" s="49">
        <f t="shared" si="69"/>
        <v>0</v>
      </c>
      <c r="J66" s="49">
        <f t="shared" si="70"/>
        <v>0</v>
      </c>
      <c r="K66" s="49">
        <f t="shared" si="71"/>
        <v>27.9</v>
      </c>
      <c r="L66" s="49"/>
    </row>
    <row r="67" spans="1:16" s="44" customFormat="1" ht="17.25" customHeight="1" x14ac:dyDescent="0.25">
      <c r="A67" s="46" t="s">
        <v>95</v>
      </c>
      <c r="B67" s="48" t="s">
        <v>5</v>
      </c>
      <c r="C67" s="48" t="s">
        <v>8</v>
      </c>
      <c r="D67" s="45" t="s">
        <v>97</v>
      </c>
      <c r="E67" s="49">
        <v>86.03</v>
      </c>
      <c r="F67" s="49"/>
      <c r="G67" s="49">
        <f t="shared" si="68"/>
        <v>86.03</v>
      </c>
      <c r="H67" s="49"/>
      <c r="I67" s="49">
        <f t="shared" ref="I67" si="72">IF(C67="Y", (H67*$D$3),0)</f>
        <v>0</v>
      </c>
      <c r="J67" s="49">
        <f t="shared" ref="J67" si="73">IF(G67&gt;0, 0, H67+I67)</f>
        <v>0</v>
      </c>
      <c r="K67" s="49">
        <f t="shared" ref="K67" si="74">G67+J67</f>
        <v>86.03</v>
      </c>
      <c r="L67" s="49"/>
    </row>
    <row r="68" spans="1:16" s="44" customFormat="1" ht="17.25" customHeight="1" x14ac:dyDescent="0.25">
      <c r="A68" s="46" t="s">
        <v>106</v>
      </c>
      <c r="B68" s="48" t="s">
        <v>5</v>
      </c>
      <c r="C68" s="48" t="s">
        <v>8</v>
      </c>
      <c r="D68" s="50">
        <v>41426</v>
      </c>
      <c r="E68" s="49">
        <v>19.760000000000002</v>
      </c>
      <c r="F68" s="49"/>
      <c r="G68" s="49">
        <f t="shared" ref="G68:G71" si="75">E68+F68</f>
        <v>19.760000000000002</v>
      </c>
      <c r="H68" s="49"/>
      <c r="I68" s="49">
        <f t="shared" ref="I68" si="76">IF(C68="Y", (H68*$D$3),0)</f>
        <v>0</v>
      </c>
      <c r="J68" s="49">
        <f t="shared" ref="J68" si="77">IF(G68&gt;0, 0, H68+I68)</f>
        <v>0</v>
      </c>
      <c r="K68" s="49">
        <f t="shared" ref="K68" si="78">G68+J68</f>
        <v>19.760000000000002</v>
      </c>
      <c r="L68" s="49"/>
    </row>
    <row r="69" spans="1:16" s="44" customFormat="1" ht="17.25" customHeight="1" x14ac:dyDescent="0.25">
      <c r="A69" s="46" t="s">
        <v>117</v>
      </c>
      <c r="B69" s="48" t="s">
        <v>5</v>
      </c>
      <c r="C69" s="48" t="s">
        <v>8</v>
      </c>
      <c r="D69" s="50" t="s">
        <v>119</v>
      </c>
      <c r="E69" s="49">
        <v>297.20999999999998</v>
      </c>
      <c r="F69" s="49"/>
      <c r="G69" s="49">
        <f t="shared" si="75"/>
        <v>297.20999999999998</v>
      </c>
      <c r="H69" s="49"/>
      <c r="I69" s="49">
        <f t="shared" ref="I69:I70" si="79">IF(C69="Y", (H69*$D$3),0)</f>
        <v>0</v>
      </c>
      <c r="J69" s="49">
        <f t="shared" ref="J69:J70" si="80">IF(G69&gt;0, 0, H69+I69)</f>
        <v>0</v>
      </c>
      <c r="K69" s="49">
        <f t="shared" ref="K69:K70" si="81">G69+J69</f>
        <v>297.20999999999998</v>
      </c>
      <c r="L69" s="49"/>
    </row>
    <row r="70" spans="1:16" s="44" customFormat="1" ht="17.25" customHeight="1" x14ac:dyDescent="0.25">
      <c r="A70" s="46" t="s">
        <v>118</v>
      </c>
      <c r="B70" s="48" t="s">
        <v>5</v>
      </c>
      <c r="C70" s="48" t="s">
        <v>8</v>
      </c>
      <c r="D70" s="50">
        <v>41609</v>
      </c>
      <c r="E70" s="49">
        <v>878.51</v>
      </c>
      <c r="F70" s="49"/>
      <c r="G70" s="49">
        <f t="shared" si="75"/>
        <v>878.51</v>
      </c>
      <c r="H70" s="49"/>
      <c r="I70" s="49">
        <f t="shared" si="79"/>
        <v>0</v>
      </c>
      <c r="J70" s="49">
        <f t="shared" si="80"/>
        <v>0</v>
      </c>
      <c r="K70" s="49">
        <f t="shared" si="81"/>
        <v>878.51</v>
      </c>
      <c r="L70" s="49"/>
    </row>
    <row r="71" spans="1:16" s="44" customFormat="1" ht="17.25" customHeight="1" x14ac:dyDescent="0.25">
      <c r="A71" s="46" t="s">
        <v>134</v>
      </c>
      <c r="B71" s="48" t="s">
        <v>5</v>
      </c>
      <c r="C71" s="48" t="s">
        <v>8</v>
      </c>
      <c r="D71" s="50">
        <v>41640</v>
      </c>
      <c r="E71" s="49">
        <v>1339.74</v>
      </c>
      <c r="F71" s="49"/>
      <c r="G71" s="49">
        <f t="shared" si="75"/>
        <v>1339.74</v>
      </c>
      <c r="H71" s="49"/>
      <c r="I71" s="49">
        <f t="shared" ref="I71" si="82">IF(C71="Y", (H71*$D$3),0)</f>
        <v>0</v>
      </c>
      <c r="J71" s="49">
        <f t="shared" ref="J71" si="83">IF(G71&gt;0, 0, H71+I71)</f>
        <v>0</v>
      </c>
      <c r="K71" s="49">
        <f t="shared" ref="K71" si="84">G71+J71</f>
        <v>1339.74</v>
      </c>
      <c r="L71" s="49"/>
    </row>
    <row r="72" spans="1:16" s="44" customFormat="1" ht="17.25" customHeight="1" x14ac:dyDescent="0.25">
      <c r="A72" s="46" t="s">
        <v>135</v>
      </c>
      <c r="B72" s="48" t="s">
        <v>5</v>
      </c>
      <c r="C72" s="48" t="s">
        <v>8</v>
      </c>
      <c r="D72" s="50">
        <v>41640</v>
      </c>
      <c r="E72" s="49">
        <v>0.18</v>
      </c>
      <c r="F72" s="49"/>
      <c r="G72" s="49">
        <f t="shared" ref="G72:G76" si="85">E72+F72</f>
        <v>0.18</v>
      </c>
      <c r="H72" s="49"/>
      <c r="I72" s="49">
        <f t="shared" ref="I72:I76" si="86">IF(C72="Y", (H72*$D$3),0)</f>
        <v>0</v>
      </c>
      <c r="J72" s="49">
        <f t="shared" ref="J72:J76" si="87">IF(G72&gt;0, 0, H72+I72)</f>
        <v>0</v>
      </c>
      <c r="K72" s="49">
        <f t="shared" ref="K72:K76" si="88">G72+J72</f>
        <v>0.18</v>
      </c>
      <c r="L72" s="49"/>
    </row>
    <row r="73" spans="1:16" s="44" customFormat="1" ht="17.25" customHeight="1" x14ac:dyDescent="0.25">
      <c r="A73" s="46" t="s">
        <v>136</v>
      </c>
      <c r="B73" s="48" t="s">
        <v>5</v>
      </c>
      <c r="C73" s="48" t="s">
        <v>8</v>
      </c>
      <c r="D73" s="50">
        <v>41640</v>
      </c>
      <c r="E73" s="49">
        <v>0.98</v>
      </c>
      <c r="F73" s="49"/>
      <c r="G73" s="49">
        <f t="shared" si="85"/>
        <v>0.98</v>
      </c>
      <c r="H73" s="49"/>
      <c r="I73" s="49">
        <f t="shared" si="86"/>
        <v>0</v>
      </c>
      <c r="J73" s="49">
        <f t="shared" si="87"/>
        <v>0</v>
      </c>
      <c r="K73" s="49">
        <f t="shared" si="88"/>
        <v>0.98</v>
      </c>
      <c r="L73" s="49"/>
    </row>
    <row r="74" spans="1:16" s="44" customFormat="1" ht="17.25" customHeight="1" x14ac:dyDescent="0.25">
      <c r="A74" s="46" t="s">
        <v>137</v>
      </c>
      <c r="B74" s="48" t="s">
        <v>5</v>
      </c>
      <c r="C74" s="48" t="s">
        <v>8</v>
      </c>
      <c r="D74" s="50" t="s">
        <v>139</v>
      </c>
      <c r="E74" s="49">
        <v>19.96</v>
      </c>
      <c r="F74" s="49"/>
      <c r="G74" s="49">
        <f t="shared" si="85"/>
        <v>19.96</v>
      </c>
      <c r="H74" s="49"/>
      <c r="I74" s="49">
        <f t="shared" si="86"/>
        <v>0</v>
      </c>
      <c r="J74" s="49">
        <f t="shared" si="87"/>
        <v>0</v>
      </c>
      <c r="K74" s="49">
        <f t="shared" si="88"/>
        <v>19.96</v>
      </c>
      <c r="L74" s="49"/>
    </row>
    <row r="75" spans="1:16" s="44" customFormat="1" ht="17.25" customHeight="1" x14ac:dyDescent="0.25">
      <c r="A75" s="46" t="s">
        <v>138</v>
      </c>
      <c r="B75" s="48" t="s">
        <v>5</v>
      </c>
      <c r="C75" s="48" t="s">
        <v>8</v>
      </c>
      <c r="D75" s="50" t="s">
        <v>140</v>
      </c>
      <c r="E75" s="49">
        <v>7.98</v>
      </c>
      <c r="F75" s="49"/>
      <c r="G75" s="49">
        <f t="shared" si="85"/>
        <v>7.98</v>
      </c>
      <c r="H75" s="49"/>
      <c r="I75" s="49">
        <f t="shared" si="86"/>
        <v>0</v>
      </c>
      <c r="J75" s="49">
        <f t="shared" si="87"/>
        <v>0</v>
      </c>
      <c r="K75" s="49">
        <f t="shared" si="88"/>
        <v>7.98</v>
      </c>
      <c r="L75" s="49"/>
    </row>
    <row r="76" spans="1:16" s="44" customFormat="1" ht="17.25" customHeight="1" x14ac:dyDescent="0.25">
      <c r="A76" s="46" t="s">
        <v>124</v>
      </c>
      <c r="B76" s="48" t="s">
        <v>5</v>
      </c>
      <c r="C76" s="48" t="s">
        <v>8</v>
      </c>
      <c r="D76" s="50" t="s">
        <v>148</v>
      </c>
      <c r="E76" s="49">
        <v>3.76</v>
      </c>
      <c r="F76" s="49"/>
      <c r="G76" s="49">
        <f t="shared" si="85"/>
        <v>3.76</v>
      </c>
      <c r="H76" s="49"/>
      <c r="I76" s="49">
        <f t="shared" si="86"/>
        <v>0</v>
      </c>
      <c r="J76" s="49">
        <f t="shared" si="87"/>
        <v>0</v>
      </c>
      <c r="K76" s="49">
        <f t="shared" si="88"/>
        <v>3.76</v>
      </c>
      <c r="L76" s="49"/>
    </row>
    <row r="77" spans="1:16" s="22" customFormat="1" ht="17.25" customHeight="1" x14ac:dyDescent="0.25">
      <c r="A77" s="23"/>
      <c r="D77" s="8"/>
      <c r="E77" s="24"/>
      <c r="F77" s="24"/>
      <c r="G77" s="24"/>
      <c r="H77" s="9"/>
      <c r="I77" s="9"/>
      <c r="J77" s="9"/>
      <c r="K77" s="21" t="s">
        <v>61</v>
      </c>
      <c r="L77" s="28">
        <f>SUM(K59:K77)</f>
        <v>4069.7500000000005</v>
      </c>
    </row>
    <row r="78" spans="1:16" s="44" customFormat="1" ht="17.25" customHeight="1" x14ac:dyDescent="0.25">
      <c r="A78" s="23"/>
      <c r="D78" s="8"/>
      <c r="E78" s="24"/>
      <c r="F78" s="24"/>
      <c r="G78" s="24"/>
      <c r="H78" s="9"/>
      <c r="I78" s="9"/>
      <c r="J78" s="9"/>
      <c r="K78" s="21"/>
      <c r="L78" s="24"/>
    </row>
    <row r="79" spans="1:16" ht="17.25" customHeight="1" x14ac:dyDescent="0.25">
      <c r="A79" s="42" t="s">
        <v>55</v>
      </c>
      <c r="B79" t="s">
        <v>6</v>
      </c>
      <c r="C79" t="s">
        <v>9</v>
      </c>
      <c r="D79" s="43" t="s">
        <v>58</v>
      </c>
      <c r="E79" s="3">
        <v>64.63</v>
      </c>
      <c r="F79" s="3"/>
      <c r="G79" s="3">
        <f t="shared" si="2"/>
        <v>64.63</v>
      </c>
      <c r="H79" s="9"/>
      <c r="I79" s="9">
        <f t="shared" ref="I79:I81" si="89">IF(C79="Y", (H79*$D$3),0)</f>
        <v>0</v>
      </c>
      <c r="J79" s="9">
        <f t="shared" si="3"/>
        <v>0</v>
      </c>
      <c r="K79" s="24">
        <f t="shared" si="1"/>
        <v>64.63</v>
      </c>
      <c r="L79" s="3"/>
      <c r="P79" s="3"/>
    </row>
    <row r="80" spans="1:16" ht="17.25" customHeight="1" x14ac:dyDescent="0.25">
      <c r="A80" s="42" t="s">
        <v>56</v>
      </c>
      <c r="B80" t="s">
        <v>6</v>
      </c>
      <c r="C80" t="s">
        <v>9</v>
      </c>
      <c r="D80" s="43" t="s">
        <v>59</v>
      </c>
      <c r="E80" s="3">
        <v>150.72999999999999</v>
      </c>
      <c r="F80" s="3"/>
      <c r="G80" s="3">
        <f t="shared" si="2"/>
        <v>150.72999999999999</v>
      </c>
      <c r="H80" s="9"/>
      <c r="I80" s="9">
        <f t="shared" si="89"/>
        <v>0</v>
      </c>
      <c r="J80" s="9">
        <f t="shared" si="3"/>
        <v>0</v>
      </c>
      <c r="K80" s="24">
        <f t="shared" si="1"/>
        <v>150.72999999999999</v>
      </c>
      <c r="L80" s="3"/>
    </row>
    <row r="81" spans="1:12" ht="17.25" customHeight="1" x14ac:dyDescent="0.25">
      <c r="A81" s="42" t="s">
        <v>57</v>
      </c>
      <c r="B81" t="s">
        <v>6</v>
      </c>
      <c r="C81" t="s">
        <v>9</v>
      </c>
      <c r="D81" s="43" t="s">
        <v>60</v>
      </c>
      <c r="E81" s="3">
        <v>55.62</v>
      </c>
      <c r="F81" s="3"/>
      <c r="G81" s="3">
        <f t="shared" si="2"/>
        <v>55.62</v>
      </c>
      <c r="H81" s="9"/>
      <c r="I81" s="9">
        <f t="shared" si="89"/>
        <v>0</v>
      </c>
      <c r="J81" s="9">
        <f t="shared" si="3"/>
        <v>0</v>
      </c>
      <c r="K81" s="24">
        <f t="shared" si="1"/>
        <v>55.62</v>
      </c>
      <c r="L81" s="3"/>
    </row>
    <row r="82" spans="1:12" s="44" customFormat="1" ht="17.25" customHeight="1" x14ac:dyDescent="0.25">
      <c r="A82" s="47">
        <v>41250</v>
      </c>
      <c r="B82" s="44" t="s">
        <v>6</v>
      </c>
      <c r="C82" s="44" t="s">
        <v>9</v>
      </c>
      <c r="D82" s="46" t="s">
        <v>69</v>
      </c>
      <c r="E82" s="24">
        <v>1018.76</v>
      </c>
      <c r="F82" s="24"/>
      <c r="G82" s="24">
        <f t="shared" ref="G82:G83" si="90">E82+F82</f>
        <v>1018.76</v>
      </c>
      <c r="H82" s="9"/>
      <c r="I82" s="9">
        <f t="shared" ref="I82:I83" si="91">IF(C82="Y", (H82*$D$3),0)</f>
        <v>0</v>
      </c>
      <c r="J82" s="9">
        <f t="shared" ref="J82:J83" si="92">IF(G82&gt;0, 0, H82+I82)</f>
        <v>0</v>
      </c>
      <c r="K82" s="24">
        <f t="shared" ref="K82:K83" si="93">G82+J82</f>
        <v>1018.76</v>
      </c>
      <c r="L82" s="24"/>
    </row>
    <row r="83" spans="1:12" s="44" customFormat="1" ht="17.25" customHeight="1" x14ac:dyDescent="0.25">
      <c r="A83" s="47">
        <v>41304</v>
      </c>
      <c r="B83" s="44" t="s">
        <v>6</v>
      </c>
      <c r="C83" s="44" t="s">
        <v>9</v>
      </c>
      <c r="D83" s="46" t="s">
        <v>70</v>
      </c>
      <c r="E83" s="24">
        <v>1223.58</v>
      </c>
      <c r="F83" s="24"/>
      <c r="G83" s="24">
        <f t="shared" si="90"/>
        <v>1223.58</v>
      </c>
      <c r="H83" s="9"/>
      <c r="I83" s="9">
        <f t="shared" si="91"/>
        <v>0</v>
      </c>
      <c r="J83" s="9">
        <f t="shared" si="92"/>
        <v>0</v>
      </c>
      <c r="K83" s="24">
        <f t="shared" si="93"/>
        <v>1223.58</v>
      </c>
      <c r="L83" s="24"/>
    </row>
    <row r="84" spans="1:12" s="44" customFormat="1" ht="17.25" customHeight="1" x14ac:dyDescent="0.25">
      <c r="A84" s="47" t="s">
        <v>87</v>
      </c>
      <c r="B84" s="44" t="s">
        <v>6</v>
      </c>
      <c r="C84" s="44" t="s">
        <v>9</v>
      </c>
      <c r="D84" s="45" t="s">
        <v>72</v>
      </c>
      <c r="E84" s="24">
        <v>131.19999999999999</v>
      </c>
      <c r="F84" s="24"/>
      <c r="G84" s="24">
        <f t="shared" ref="G84:G87" si="94">E84+F84</f>
        <v>131.19999999999999</v>
      </c>
      <c r="H84" s="9"/>
      <c r="I84" s="9">
        <f t="shared" ref="I84:I86" si="95">IF(C84="Y", (H84*$D$3),0)</f>
        <v>0</v>
      </c>
      <c r="J84" s="9">
        <f t="shared" ref="J84:J86" si="96">IF(G84&gt;0, 0, H84+I84)</f>
        <v>0</v>
      </c>
      <c r="K84" s="24">
        <f t="shared" ref="K84:K86" si="97">G84+J84</f>
        <v>131.19999999999999</v>
      </c>
      <c r="L84" s="24"/>
    </row>
    <row r="85" spans="1:12" s="44" customFormat="1" ht="17.25" customHeight="1" x14ac:dyDescent="0.25">
      <c r="A85" s="47" t="s">
        <v>88</v>
      </c>
      <c r="B85" s="44" t="s">
        <v>6</v>
      </c>
      <c r="C85" s="44" t="s">
        <v>9</v>
      </c>
      <c r="D85" s="45" t="s">
        <v>73</v>
      </c>
      <c r="E85" s="24">
        <v>257.24</v>
      </c>
      <c r="F85" s="24"/>
      <c r="G85" s="24">
        <f t="shared" si="94"/>
        <v>257.24</v>
      </c>
      <c r="H85" s="9"/>
      <c r="I85" s="9">
        <f t="shared" si="95"/>
        <v>0</v>
      </c>
      <c r="J85" s="9">
        <f t="shared" si="96"/>
        <v>0</v>
      </c>
      <c r="K85" s="24">
        <f t="shared" si="97"/>
        <v>257.24</v>
      </c>
      <c r="L85" s="24"/>
    </row>
    <row r="86" spans="1:12" s="44" customFormat="1" ht="17.25" customHeight="1" x14ac:dyDescent="0.25">
      <c r="A86" s="47" t="s">
        <v>98</v>
      </c>
      <c r="B86" s="44" t="s">
        <v>6</v>
      </c>
      <c r="C86" s="44" t="s">
        <v>9</v>
      </c>
      <c r="D86" s="45" t="s">
        <v>100</v>
      </c>
      <c r="E86" s="24">
        <v>291.25</v>
      </c>
      <c r="F86" s="24"/>
      <c r="G86" s="24">
        <f t="shared" si="94"/>
        <v>291.25</v>
      </c>
      <c r="H86" s="9"/>
      <c r="I86" s="9">
        <f t="shared" si="95"/>
        <v>0</v>
      </c>
      <c r="J86" s="9">
        <f t="shared" si="96"/>
        <v>0</v>
      </c>
      <c r="K86" s="24">
        <f t="shared" si="97"/>
        <v>291.25</v>
      </c>
      <c r="L86" s="24"/>
    </row>
    <row r="87" spans="1:12" s="44" customFormat="1" ht="17.25" customHeight="1" x14ac:dyDescent="0.25">
      <c r="A87" s="45" t="s">
        <v>99</v>
      </c>
      <c r="B87" s="44" t="s">
        <v>6</v>
      </c>
      <c r="C87" s="44" t="s">
        <v>9</v>
      </c>
      <c r="D87" s="45" t="s">
        <v>101</v>
      </c>
      <c r="E87" s="24">
        <v>134.57</v>
      </c>
      <c r="F87" s="24"/>
      <c r="G87" s="24">
        <f t="shared" si="94"/>
        <v>134.57</v>
      </c>
      <c r="H87" s="9"/>
      <c r="I87" s="9">
        <f t="shared" ref="I87" si="98">IF(C87="Y", (H87*$D$3),0)</f>
        <v>0</v>
      </c>
      <c r="J87" s="9">
        <f t="shared" ref="J87" si="99">IF(G87&gt;0, 0, H87+I87)</f>
        <v>0</v>
      </c>
      <c r="K87" s="24">
        <f t="shared" ref="K87" si="100">G87+J87</f>
        <v>134.57</v>
      </c>
    </row>
    <row r="88" spans="1:12" s="44" customFormat="1" ht="17.25" customHeight="1" x14ac:dyDescent="0.25">
      <c r="A88" s="45" t="s">
        <v>108</v>
      </c>
      <c r="B88" s="44" t="s">
        <v>6</v>
      </c>
      <c r="C88" s="44" t="s">
        <v>9</v>
      </c>
      <c r="D88" s="45" t="s">
        <v>107</v>
      </c>
      <c r="E88" s="24">
        <v>78.790000000000006</v>
      </c>
      <c r="F88" s="24"/>
      <c r="G88" s="24">
        <f t="shared" ref="G88:G91" si="101">E88+F88</f>
        <v>78.790000000000006</v>
      </c>
      <c r="H88" s="9"/>
      <c r="I88" s="9">
        <f t="shared" ref="I88" si="102">IF(C88="Y", (H88*$D$3),0)</f>
        <v>0</v>
      </c>
      <c r="J88" s="9">
        <f t="shared" ref="J88" si="103">IF(G88&gt;0, 0, H88+I88)</f>
        <v>0</v>
      </c>
      <c r="K88" s="24">
        <f t="shared" ref="K88" si="104">G88+J88</f>
        <v>78.790000000000006</v>
      </c>
    </row>
    <row r="89" spans="1:12" s="44" customFormat="1" ht="17.25" customHeight="1" x14ac:dyDescent="0.25">
      <c r="A89" s="45" t="s">
        <v>120</v>
      </c>
      <c r="B89" s="44" t="s">
        <v>6</v>
      </c>
      <c r="C89" s="44" t="s">
        <v>9</v>
      </c>
      <c r="D89" s="45" t="s">
        <v>122</v>
      </c>
      <c r="E89" s="24">
        <v>581.96</v>
      </c>
      <c r="F89" s="24"/>
      <c r="G89" s="24">
        <f t="shared" si="101"/>
        <v>581.96</v>
      </c>
      <c r="H89" s="9"/>
      <c r="I89" s="9">
        <f t="shared" ref="I89:I90" si="105">IF(C89="Y", (H89*$D$3),0)</f>
        <v>0</v>
      </c>
      <c r="J89" s="9">
        <f t="shared" ref="J89:J90" si="106">IF(G89&gt;0, 0, H89+I89)</f>
        <v>0</v>
      </c>
      <c r="K89" s="24">
        <f t="shared" ref="K89:K90" si="107">G89+J89</f>
        <v>581.96</v>
      </c>
    </row>
    <row r="90" spans="1:12" s="44" customFormat="1" ht="17.25" customHeight="1" x14ac:dyDescent="0.25">
      <c r="A90" s="45" t="s">
        <v>121</v>
      </c>
      <c r="B90" s="44" t="s">
        <v>6</v>
      </c>
      <c r="C90" s="44" t="s">
        <v>9</v>
      </c>
      <c r="D90" s="45" t="s">
        <v>123</v>
      </c>
      <c r="E90" s="24">
        <v>1676.42</v>
      </c>
      <c r="F90" s="24"/>
      <c r="G90" s="24">
        <f t="shared" si="101"/>
        <v>1676.42</v>
      </c>
      <c r="H90" s="9"/>
      <c r="I90" s="9">
        <f t="shared" si="105"/>
        <v>0</v>
      </c>
      <c r="J90" s="9">
        <f t="shared" si="106"/>
        <v>0</v>
      </c>
      <c r="K90" s="24">
        <f t="shared" si="107"/>
        <v>1676.42</v>
      </c>
    </row>
    <row r="91" spans="1:12" s="44" customFormat="1" ht="17.25" customHeight="1" x14ac:dyDescent="0.25">
      <c r="A91" s="46" t="s">
        <v>141</v>
      </c>
      <c r="B91" s="44" t="s">
        <v>6</v>
      </c>
      <c r="C91" s="44" t="s">
        <v>9</v>
      </c>
      <c r="D91" s="45" t="s">
        <v>144</v>
      </c>
      <c r="E91" s="24">
        <v>2667.51</v>
      </c>
      <c r="F91" s="24"/>
      <c r="G91" s="24">
        <f t="shared" si="101"/>
        <v>2667.51</v>
      </c>
      <c r="H91" s="9"/>
      <c r="I91" s="9">
        <f t="shared" ref="I91" si="108">IF(C91="Y", (H91*$D$3),0)</f>
        <v>0</v>
      </c>
      <c r="J91" s="9">
        <f t="shared" ref="J91" si="109">IF(G91&gt;0, 0, H91+I91)</f>
        <v>0</v>
      </c>
      <c r="K91" s="24">
        <f t="shared" ref="K91" si="110">G91+J91</f>
        <v>2667.51</v>
      </c>
    </row>
    <row r="92" spans="1:12" s="44" customFormat="1" ht="17.25" customHeight="1" x14ac:dyDescent="0.25">
      <c r="A92" s="46" t="s">
        <v>142</v>
      </c>
      <c r="B92" s="44" t="s">
        <v>6</v>
      </c>
      <c r="C92" s="44" t="s">
        <v>9</v>
      </c>
      <c r="D92" s="45" t="s">
        <v>145</v>
      </c>
      <c r="E92" s="24">
        <v>8.7899999999999991</v>
      </c>
      <c r="F92" s="24"/>
      <c r="G92" s="24">
        <f t="shared" ref="G92:G93" si="111">E92+F92</f>
        <v>8.7899999999999991</v>
      </c>
      <c r="H92" s="9"/>
      <c r="I92" s="9">
        <f t="shared" ref="I92:I93" si="112">IF(C92="Y", (H92*$D$3),0)</f>
        <v>0</v>
      </c>
      <c r="J92" s="9">
        <f t="shared" ref="J92:J93" si="113">IF(G92&gt;0, 0, H92+I92)</f>
        <v>0</v>
      </c>
      <c r="K92" s="24">
        <f t="shared" ref="K92:K93" si="114">G92+J92</f>
        <v>8.7899999999999991</v>
      </c>
    </row>
    <row r="93" spans="1:12" s="44" customFormat="1" ht="17.25" customHeight="1" x14ac:dyDescent="0.25">
      <c r="A93" s="46" t="s">
        <v>143</v>
      </c>
      <c r="B93" s="44" t="s">
        <v>6</v>
      </c>
      <c r="C93" s="44" t="s">
        <v>9</v>
      </c>
      <c r="D93" s="45" t="s">
        <v>146</v>
      </c>
      <c r="E93" s="24">
        <v>26.9</v>
      </c>
      <c r="F93" s="24"/>
      <c r="G93" s="24">
        <f t="shared" si="111"/>
        <v>26.9</v>
      </c>
      <c r="H93" s="9"/>
      <c r="I93" s="9">
        <f t="shared" si="112"/>
        <v>0</v>
      </c>
      <c r="J93" s="9">
        <f t="shared" si="113"/>
        <v>0</v>
      </c>
      <c r="K93" s="24">
        <f t="shared" si="114"/>
        <v>26.9</v>
      </c>
    </row>
    <row r="94" spans="1:12" s="44" customFormat="1" ht="17.25" customHeight="1" x14ac:dyDescent="0.25">
      <c r="A94" s="46" t="s">
        <v>124</v>
      </c>
      <c r="B94" s="44" t="s">
        <v>6</v>
      </c>
      <c r="C94" s="44" t="s">
        <v>9</v>
      </c>
      <c r="D94" s="45" t="s">
        <v>149</v>
      </c>
      <c r="E94" s="24">
        <v>4.83</v>
      </c>
      <c r="F94" s="24"/>
      <c r="G94" s="24">
        <f t="shared" ref="G94" si="115">E94+F94</f>
        <v>4.83</v>
      </c>
      <c r="H94" s="9"/>
      <c r="I94" s="9">
        <f t="shared" ref="I94" si="116">IF(C94="Y", (H94*$D$3),0)</f>
        <v>0</v>
      </c>
      <c r="J94" s="9">
        <f t="shared" ref="J94" si="117">IF(G94&gt;0, 0, H94+I94)</f>
        <v>0</v>
      </c>
      <c r="K94" s="24">
        <f t="shared" ref="K94" si="118">G94+J94</f>
        <v>4.83</v>
      </c>
    </row>
    <row r="95" spans="1:12" s="44" customFormat="1" ht="17.25" customHeight="1" x14ac:dyDescent="0.25">
      <c r="A95" s="45"/>
      <c r="D95" s="45"/>
      <c r="E95" s="24"/>
      <c r="F95" s="24"/>
      <c r="G95" s="24"/>
      <c r="H95" s="9"/>
      <c r="I95" s="9"/>
      <c r="J95" s="9"/>
      <c r="K95" s="21" t="s">
        <v>61</v>
      </c>
      <c r="L95" s="28">
        <f>SUM(K79:K95)</f>
        <v>8372.7800000000007</v>
      </c>
    </row>
    <row r="96" spans="1:12" ht="17.25" customHeight="1" x14ac:dyDescent="0.25">
      <c r="A96" s="2"/>
      <c r="B96" s="16"/>
      <c r="C96"/>
      <c r="E96" s="3"/>
      <c r="F96" s="3"/>
      <c r="G96" s="3"/>
      <c r="H96" s="9"/>
      <c r="I96" s="9"/>
      <c r="J96" s="9"/>
      <c r="K96" s="24"/>
      <c r="L96" s="3"/>
    </row>
    <row r="97" spans="1:17" ht="17.25" customHeight="1" x14ac:dyDescent="0.25">
      <c r="A97" s="2"/>
      <c r="B97" s="16"/>
      <c r="C97"/>
      <c r="E97" s="3"/>
      <c r="F97" s="3"/>
      <c r="G97" s="3">
        <f t="shared" si="2"/>
        <v>0</v>
      </c>
      <c r="H97" s="9"/>
      <c r="I97" s="9">
        <f t="shared" ref="I97:J98" si="119">IF(C97="Y", (H97*$D$3),0)</f>
        <v>0</v>
      </c>
      <c r="J97" s="9">
        <f t="shared" si="3"/>
        <v>0</v>
      </c>
      <c r="K97" s="24">
        <f t="shared" si="1"/>
        <v>0</v>
      </c>
      <c r="L97" s="3"/>
    </row>
    <row r="98" spans="1:17" ht="17.25" customHeight="1" x14ac:dyDescent="0.25">
      <c r="A98" s="2"/>
      <c r="F98" s="3"/>
      <c r="G98" s="7"/>
      <c r="H98" s="3">
        <f t="shared" ref="H98" si="120">F98+G98</f>
        <v>0</v>
      </c>
      <c r="I98" s="9"/>
      <c r="J98" s="9">
        <f t="shared" si="119"/>
        <v>0</v>
      </c>
      <c r="K98" s="9">
        <f t="shared" ref="K98" si="121">IF(H98&gt;0, 0, I98+J98)</f>
        <v>0</v>
      </c>
      <c r="L98" s="24">
        <f t="shared" si="1"/>
        <v>0</v>
      </c>
      <c r="M98" s="3"/>
      <c r="Q98" s="3"/>
    </row>
  </sheetData>
  <mergeCells count="3">
    <mergeCell ref="J2:Q2"/>
    <mergeCell ref="O6:P6"/>
    <mergeCell ref="N5:N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G32" sqref="G32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1" width="10.140625" bestFit="1" customWidth="1"/>
  </cols>
  <sheetData>
    <row r="2" spans="1:11" x14ac:dyDescent="0.25">
      <c r="E2" s="2">
        <v>41743</v>
      </c>
    </row>
    <row r="3" spans="1:11" x14ac:dyDescent="0.25"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</row>
    <row r="4" spans="1:11" x14ac:dyDescent="0.25">
      <c r="A4" t="s">
        <v>21</v>
      </c>
      <c r="B4" s="2">
        <v>40695</v>
      </c>
      <c r="C4" s="2">
        <v>40999</v>
      </c>
      <c r="D4" t="s">
        <v>22</v>
      </c>
      <c r="E4" s="24">
        <v>32845.17</v>
      </c>
      <c r="F4" s="3">
        <v>55000</v>
      </c>
      <c r="G4" s="3">
        <f>F4-E4</f>
        <v>22154.83</v>
      </c>
    </row>
    <row r="5" spans="1:11" x14ac:dyDescent="0.25">
      <c r="A5" t="s">
        <v>23</v>
      </c>
      <c r="B5" s="2">
        <v>40817</v>
      </c>
      <c r="C5" s="2">
        <v>41912</v>
      </c>
      <c r="D5" t="s">
        <v>24</v>
      </c>
      <c r="E5" s="3">
        <v>27423.51</v>
      </c>
      <c r="F5" s="3">
        <v>150000</v>
      </c>
      <c r="G5" s="3">
        <f>F5-E5</f>
        <v>122576.49</v>
      </c>
      <c r="K5" s="24"/>
    </row>
    <row r="6" spans="1:11" x14ac:dyDescent="0.25">
      <c r="A6" t="s">
        <v>25</v>
      </c>
      <c r="B6" s="2">
        <v>41000</v>
      </c>
      <c r="C6" s="2">
        <v>41394</v>
      </c>
      <c r="D6" t="s">
        <v>28</v>
      </c>
      <c r="E6" s="3">
        <v>29358.75</v>
      </c>
      <c r="F6" s="3">
        <v>77000</v>
      </c>
      <c r="G6" s="3">
        <f>F6-E6</f>
        <v>47641.25</v>
      </c>
      <c r="K6" s="24"/>
    </row>
    <row r="7" spans="1:11" s="44" customFormat="1" x14ac:dyDescent="0.25">
      <c r="A7" s="44" t="s">
        <v>102</v>
      </c>
      <c r="B7" s="23">
        <v>41395</v>
      </c>
      <c r="C7" s="23">
        <v>41943</v>
      </c>
      <c r="D7" s="44" t="s">
        <v>103</v>
      </c>
      <c r="E7" s="24">
        <v>27339.22</v>
      </c>
      <c r="F7" s="24">
        <v>80000</v>
      </c>
      <c r="G7" s="24">
        <f>F7-E7</f>
        <v>52660.78</v>
      </c>
      <c r="J7" s="24"/>
    </row>
    <row r="8" spans="1:11" x14ac:dyDescent="0.25">
      <c r="A8" s="10" t="s">
        <v>26</v>
      </c>
      <c r="B8" s="11"/>
      <c r="C8" s="11"/>
      <c r="D8" s="4"/>
      <c r="E8" s="12">
        <f>SUM(E4:E7)</f>
        <v>116966.65</v>
      </c>
      <c r="F8" s="12">
        <f>SUM(F4:F7)</f>
        <v>362000</v>
      </c>
      <c r="G8" s="3"/>
    </row>
    <row r="9" spans="1:11" x14ac:dyDescent="0.25">
      <c r="A9" s="10" t="s">
        <v>27</v>
      </c>
      <c r="B9" s="11"/>
      <c r="C9" s="11"/>
      <c r="D9" s="4"/>
      <c r="E9" s="12"/>
      <c r="F9" s="13">
        <f>E8/F8</f>
        <v>0.32311229281767956</v>
      </c>
      <c r="G9" s="3"/>
    </row>
    <row r="10" spans="1:11" x14ac:dyDescent="0.25">
      <c r="B10" s="2"/>
      <c r="C10" s="2"/>
      <c r="E10" s="3"/>
      <c r="F10" s="3"/>
      <c r="G10" s="3"/>
    </row>
    <row r="11" spans="1:11" x14ac:dyDescent="0.25">
      <c r="B11" s="2"/>
      <c r="C11" s="2"/>
      <c r="E11" s="3"/>
      <c r="F11" s="3"/>
      <c r="G1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4W3799</vt:lpstr>
      <vt:lpstr>WSRTC Totals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2014-04-15T19:09:56Z</dcterms:modified>
</cp:coreProperties>
</file>