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ll.Stark\Desktop\"/>
    </mc:Choice>
  </mc:AlternateContent>
  <xr:revisionPtr revIDLastSave="0" documentId="8_{51FCAF3D-8D50-41F3-AA7D-1D4627B2810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5(131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1" l="1"/>
  <c r="G10" i="1" l="1"/>
  <c r="O24" i="1"/>
  <c r="F24" i="1"/>
  <c r="D24" i="1"/>
  <c r="C24" i="1"/>
  <c r="E19" i="1" s="1"/>
  <c r="H19" i="1" s="1"/>
  <c r="I23" i="1"/>
  <c r="J23" i="1" s="1"/>
  <c r="E23" i="1"/>
  <c r="H23" i="1" s="1"/>
  <c r="G22" i="1"/>
  <c r="I22" i="1" s="1"/>
  <c r="J22" i="1" s="1"/>
  <c r="J21" i="1"/>
  <c r="G20" i="1"/>
  <c r="I20" i="1" s="1"/>
  <c r="J20" i="1" s="1"/>
  <c r="G19" i="1"/>
  <c r="I19" i="1" s="1"/>
  <c r="J19" i="1" s="1"/>
  <c r="G18" i="1"/>
  <c r="I18" i="1" s="1"/>
  <c r="J18" i="1" s="1"/>
  <c r="G17" i="1"/>
  <c r="I17" i="1" s="1"/>
  <c r="J17" i="1" s="1"/>
  <c r="O16" i="1"/>
  <c r="O26" i="1" s="1"/>
  <c r="I16" i="1"/>
  <c r="J16" i="1" s="1"/>
  <c r="G16" i="1"/>
  <c r="G15" i="1"/>
  <c r="I15" i="1" s="1"/>
  <c r="J15" i="1" s="1"/>
  <c r="I14" i="1"/>
  <c r="J14" i="1" s="1"/>
  <c r="G14" i="1"/>
  <c r="E14" i="1"/>
  <c r="H14" i="1" s="1"/>
  <c r="G13" i="1"/>
  <c r="G12" i="1"/>
  <c r="G11" i="1"/>
  <c r="E10" i="1" l="1"/>
  <c r="E17" i="1"/>
  <c r="H17" i="1" s="1"/>
  <c r="E20" i="1"/>
  <c r="H20" i="1" s="1"/>
  <c r="E12" i="1"/>
  <c r="E21" i="1"/>
  <c r="H21" i="1" s="1"/>
  <c r="E15" i="1"/>
  <c r="H15" i="1" s="1"/>
  <c r="P8" i="1"/>
  <c r="E18" i="1"/>
  <c r="H18" i="1" s="1"/>
  <c r="E22" i="1"/>
  <c r="H22" i="1" s="1"/>
  <c r="E13" i="1"/>
  <c r="G24" i="1"/>
  <c r="E11" i="1"/>
  <c r="E16" i="1"/>
  <c r="H16" i="1" s="1"/>
  <c r="I13" i="1" l="1"/>
  <c r="J13" i="1" s="1"/>
  <c r="H13" i="1"/>
  <c r="H11" i="1"/>
  <c r="I11" i="1"/>
  <c r="J11" i="1" s="1"/>
  <c r="J24" i="1" s="1"/>
  <c r="H12" i="1"/>
  <c r="I12" i="1"/>
  <c r="J12" i="1" s="1"/>
  <c r="E24" i="1"/>
  <c r="H10" i="1"/>
  <c r="H24" i="1" s="1"/>
  <c r="I10" i="1"/>
  <c r="J10" i="1" s="1"/>
  <c r="I24" i="1" l="1"/>
</calcChain>
</file>

<file path=xl/sharedStrings.xml><?xml version="1.0" encoding="utf-8"?>
<sst xmlns="http://schemas.openxmlformats.org/spreadsheetml/2006/main" count="49" uniqueCount="41">
  <si>
    <t>Closeout Funding Spreadsheet - Pooled Fund Project: TPF-5(131)</t>
  </si>
  <si>
    <t>Lead Agency Contact:  Kornel Kerenyi</t>
  </si>
  <si>
    <t>State/Partner</t>
  </si>
  <si>
    <t>Program Code 
(e.g., L560)</t>
  </si>
  <si>
    <t>Funds Transferred to Project Per Partner</t>
  </si>
  <si>
    <t>Funds
Obligated</t>
  </si>
  <si>
    <t>Contribution Percentage Per Partner</t>
  </si>
  <si>
    <t xml:space="preserve">Amount Invoiced     </t>
  </si>
  <si>
    <t>Total Expenditures Per Partner</t>
  </si>
  <si>
    <t>Actual Expense % Per Partner</t>
  </si>
  <si>
    <t>Un-Delivered Orders
 Un-Expended Funds</t>
  </si>
  <si>
    <t xml:space="preserve">UDO
Un-Expended Funds to be Returned to Partners </t>
  </si>
  <si>
    <t>Wisconsin (FY10)</t>
  </si>
  <si>
    <t>L560</t>
  </si>
  <si>
    <t>Contract Obligations</t>
  </si>
  <si>
    <t>North Dakota (FY12)</t>
  </si>
  <si>
    <t>41-50-11018</t>
  </si>
  <si>
    <t>DTFH61-11-D-00010 MOD New Task order #3</t>
  </si>
  <si>
    <t>L56E</t>
  </si>
  <si>
    <t>HRDI410116024CL</t>
  </si>
  <si>
    <t>DTFH61-11-D-00010-T-11003 MOD De-obligation</t>
  </si>
  <si>
    <t>41-50-13022</t>
  </si>
  <si>
    <t>DTFH61-11-D-00010 MOD Task 20 ADD funds</t>
  </si>
  <si>
    <t>HRDI4018L0002PR/000001</t>
  </si>
  <si>
    <t>NEW REQUEST MOD ADD funds</t>
  </si>
  <si>
    <t>Other</t>
  </si>
  <si>
    <t>41-11-128</t>
  </si>
  <si>
    <t>Interest Expense</t>
  </si>
  <si>
    <t>41-10-13833</t>
  </si>
  <si>
    <t>41-50-14838</t>
  </si>
  <si>
    <t>41-10-14866</t>
  </si>
  <si>
    <t>41-50-14855</t>
  </si>
  <si>
    <t>41-50-14856</t>
  </si>
  <si>
    <t xml:space="preserve">Totals </t>
  </si>
  <si>
    <t>Note:</t>
  </si>
  <si>
    <t>Remaining UDO/Unexpended balances will be transferred back to partners via form 1575 (State Led) or (1576) FHWA Led.</t>
  </si>
  <si>
    <t>California (FY09)</t>
  </si>
  <si>
    <t>As of 6/10/2021</t>
  </si>
  <si>
    <t>* FY21 FMS Line: V.A.21.a has a $0.41 balance</t>
  </si>
  <si>
    <t>Total UDO Balance:</t>
  </si>
  <si>
    <t>* Task #DTFH6111D00010T13020 ready for closeout with a balance of $1471.44 - Closeout PR#HRDI01210024CL was submitted to deobligate funds.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</si>
</sst>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2060"/>
      <name val="Times New Roman"/>
      <family val="1"/>
    </font>
    <font>
      <b/>
      <sz val="11"/>
      <color rgb="FF002060"/>
      <name val="Calibri"/>
      <family val="2"/>
      <scheme val="minor"/>
    </font>
    <font>
      <sz val="11"/>
      <name val="Times New Roman"/>
      <family val="1"/>
    </font>
    <font>
      <b/>
      <sz val="12"/>
      <color rgb="FF002060"/>
      <name val="Times New Roman"/>
      <family val="1"/>
    </font>
    <font>
      <sz val="12"/>
      <color rgb="FF00206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color rgb="FF002060"/>
      <name val="Times New Roman"/>
      <family val="1"/>
    </font>
    <font>
      <sz val="11"/>
      <color rgb="FF002060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4" fillId="0" borderId="0" xfId="0" applyFont="1" applyFill="1" applyBorder="1"/>
    <xf numFmtId="0" fontId="7" fillId="0" borderId="0" xfId="3" applyFill="1" applyBorder="1"/>
    <xf numFmtId="0" fontId="8" fillId="0" borderId="0" xfId="3" applyFont="1" applyFill="1" applyBorder="1" applyAlignment="1">
      <alignment wrapText="1"/>
    </xf>
    <xf numFmtId="44" fontId="0" fillId="0" borderId="0" xfId="4" applyFont="1" applyFill="1" applyBorder="1"/>
    <xf numFmtId="0" fontId="4" fillId="0" borderId="0" xfId="0" applyFont="1" applyBorder="1"/>
    <xf numFmtId="0" fontId="4" fillId="0" borderId="13" xfId="0" applyFont="1" applyBorder="1" applyAlignment="1">
      <alignment horizontal="center"/>
    </xf>
    <xf numFmtId="43" fontId="4" fillId="2" borderId="13" xfId="1" applyFont="1" applyFill="1" applyBorder="1" applyAlignment="1">
      <alignment horizontal="right"/>
    </xf>
    <xf numFmtId="164" fontId="4" fillId="0" borderId="13" xfId="0" applyNumberFormat="1" applyFont="1" applyFill="1" applyBorder="1" applyAlignment="1">
      <alignment horizontal="right"/>
    </xf>
    <xf numFmtId="43" fontId="4" fillId="3" borderId="13" xfId="1" applyFont="1" applyFill="1" applyBorder="1"/>
    <xf numFmtId="43" fontId="4" fillId="3" borderId="13" xfId="1" applyFont="1" applyFill="1" applyBorder="1" applyAlignment="1">
      <alignment horizontal="right"/>
    </xf>
    <xf numFmtId="43" fontId="4" fillId="4" borderId="13" xfId="1" applyFont="1" applyFill="1" applyBorder="1" applyAlignment="1">
      <alignment horizontal="right"/>
    </xf>
    <xf numFmtId="43" fontId="11" fillId="4" borderId="13" xfId="1" applyFont="1" applyFill="1" applyBorder="1" applyAlignment="1">
      <alignment horizontal="right"/>
    </xf>
    <xf numFmtId="0" fontId="9" fillId="0" borderId="13" xfId="0" applyFont="1" applyFill="1" applyBorder="1"/>
    <xf numFmtId="39" fontId="4" fillId="2" borderId="13" xfId="2" applyNumberFormat="1" applyFont="1" applyFill="1" applyBorder="1"/>
    <xf numFmtId="0" fontId="13" fillId="5" borderId="13" xfId="3" applyFont="1" applyFill="1" applyBorder="1"/>
    <xf numFmtId="0" fontId="8" fillId="6" borderId="13" xfId="3" applyFont="1" applyFill="1" applyBorder="1"/>
    <xf numFmtId="44" fontId="0" fillId="6" borderId="13" xfId="4" applyFont="1" applyFill="1" applyBorder="1"/>
    <xf numFmtId="0" fontId="7" fillId="6" borderId="13" xfId="3" applyFill="1" applyBorder="1"/>
    <xf numFmtId="0" fontId="8" fillId="6" borderId="13" xfId="3" applyFont="1" applyFill="1" applyBorder="1" applyAlignment="1">
      <alignment wrapText="1"/>
    </xf>
    <xf numFmtId="44" fontId="14" fillId="6" borderId="13" xfId="4" applyFont="1" applyFill="1" applyBorder="1"/>
    <xf numFmtId="0" fontId="8" fillId="7" borderId="0" xfId="3" applyFont="1" applyFill="1" applyAlignment="1">
      <alignment wrapText="1"/>
    </xf>
    <xf numFmtId="0" fontId="4" fillId="0" borderId="13" xfId="0" applyFont="1" applyFill="1" applyBorder="1" applyAlignment="1">
      <alignment horizontal="center" vertical="top"/>
    </xf>
    <xf numFmtId="43" fontId="15" fillId="2" borderId="13" xfId="1" applyFont="1" applyFill="1" applyBorder="1" applyAlignment="1">
      <alignment horizontal="right"/>
    </xf>
    <xf numFmtId="10" fontId="15" fillId="0" borderId="13" xfId="0" applyNumberFormat="1" applyFont="1" applyFill="1" applyBorder="1" applyAlignment="1">
      <alignment horizontal="right"/>
    </xf>
    <xf numFmtId="165" fontId="15" fillId="3" borderId="13" xfId="0" applyNumberFormat="1" applyFont="1" applyFill="1" applyBorder="1" applyAlignment="1">
      <alignment horizontal="right"/>
    </xf>
    <xf numFmtId="165" fontId="15" fillId="4" borderId="13" xfId="0" applyNumberFormat="1" applyFont="1" applyFill="1" applyBorder="1" applyAlignment="1">
      <alignment horizontal="right"/>
    </xf>
    <xf numFmtId="0" fontId="16" fillId="0" borderId="0" xfId="0" applyFont="1" applyFill="1" applyBorder="1"/>
    <xf numFmtId="0" fontId="4" fillId="0" borderId="0" xfId="0" applyFont="1" applyFill="1" applyAlignment="1">
      <alignment horizontal="center" vertical="top"/>
    </xf>
    <xf numFmtId="39" fontId="4" fillId="0" borderId="0" xfId="0" applyNumberFormat="1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9" fillId="0" borderId="0" xfId="0" applyFont="1" applyFill="1" applyBorder="1" applyAlignment="1"/>
    <xf numFmtId="0" fontId="4" fillId="0" borderId="0" xfId="0" applyFont="1" applyFill="1" applyAlignment="1"/>
    <xf numFmtId="0" fontId="12" fillId="0" borderId="0" xfId="0" applyFont="1"/>
    <xf numFmtId="7" fontId="4" fillId="4" borderId="13" xfId="1" applyNumberFormat="1" applyFont="1" applyFill="1" applyBorder="1" applyAlignment="1">
      <alignment horizontal="right"/>
    </xf>
    <xf numFmtId="7" fontId="15" fillId="4" borderId="13" xfId="1" applyNumberFormat="1" applyFont="1" applyFill="1" applyBorder="1" applyAlignment="1">
      <alignment horizontal="right"/>
    </xf>
    <xf numFmtId="44" fontId="4" fillId="0" borderId="0" xfId="0" applyNumberFormat="1" applyFont="1" applyFill="1"/>
    <xf numFmtId="44" fontId="17" fillId="6" borderId="13" xfId="4" applyFont="1" applyFill="1" applyBorder="1"/>
    <xf numFmtId="44" fontId="18" fillId="6" borderId="13" xfId="5" applyFont="1" applyFill="1" applyBorder="1"/>
    <xf numFmtId="44" fontId="18" fillId="6" borderId="13" xfId="4" applyFont="1" applyFill="1" applyBorder="1"/>
    <xf numFmtId="165" fontId="4" fillId="0" borderId="0" xfId="0" applyNumberFormat="1" applyFont="1"/>
    <xf numFmtId="43" fontId="4" fillId="0" borderId="0" xfId="0" applyNumberFormat="1" applyFont="1"/>
    <xf numFmtId="0" fontId="11" fillId="0" borderId="0" xfId="0" applyFont="1"/>
    <xf numFmtId="0" fontId="9" fillId="0" borderId="10" xfId="0" applyFont="1" applyFill="1" applyBorder="1" applyAlignment="1">
      <alignment horizontal="center" wrapText="1"/>
    </xf>
    <xf numFmtId="0" fontId="10" fillId="0" borderId="11" xfId="0" applyFont="1" applyBorder="1" applyAlignment="1"/>
    <xf numFmtId="0" fontId="10" fillId="0" borderId="12" xfId="0" applyFont="1" applyBorder="1" applyAlignment="1"/>
    <xf numFmtId="0" fontId="9" fillId="4" borderId="10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/>
    <xf numFmtId="0" fontId="10" fillId="4" borderId="12" xfId="0" applyFont="1" applyFill="1" applyBorder="1" applyAlignment="1"/>
    <xf numFmtId="0" fontId="9" fillId="0" borderId="0" xfId="0" applyFont="1" applyFill="1" applyBorder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/>
    <xf numFmtId="0" fontId="0" fillId="2" borderId="7" xfId="0" applyFill="1" applyBorder="1" applyAlignment="1"/>
    <xf numFmtId="0" fontId="0" fillId="2" borderId="8" xfId="0" applyFill="1" applyBorder="1" applyAlignment="1"/>
    <xf numFmtId="0" fontId="5" fillId="3" borderId="9" xfId="0" applyFont="1" applyFill="1" applyBorder="1" applyAlignment="1">
      <alignment horizontal="left"/>
    </xf>
    <xf numFmtId="0" fontId="6" fillId="3" borderId="9" xfId="0" applyFont="1" applyFill="1" applyBorder="1" applyAlignment="1"/>
    <xf numFmtId="0" fontId="5" fillId="3" borderId="1" xfId="0" applyFont="1" applyFill="1" applyBorder="1" applyAlignment="1">
      <alignment horizontal="left"/>
    </xf>
    <xf numFmtId="0" fontId="0" fillId="0" borderId="2" xfId="0" applyBorder="1" applyAlignment="1"/>
    <xf numFmtId="0" fontId="0" fillId="0" borderId="3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9" fillId="0" borderId="10" xfId="0" applyNumberFormat="1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2" borderId="10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wrapText="1"/>
    </xf>
    <xf numFmtId="0" fontId="10" fillId="3" borderId="12" xfId="0" applyFont="1" applyFill="1" applyBorder="1" applyAlignment="1">
      <alignment wrapText="1"/>
    </xf>
    <xf numFmtId="0" fontId="10" fillId="3" borderId="11" xfId="0" applyFont="1" applyFill="1" applyBorder="1" applyAlignment="1"/>
    <xf numFmtId="0" fontId="10" fillId="3" borderId="12" xfId="0" applyFont="1" applyFill="1" applyBorder="1" applyAlignment="1"/>
  </cellXfs>
  <cellStyles count="6">
    <cellStyle name="Comma" xfId="1" builtinId="3"/>
    <cellStyle name="Currency" xfId="2" builtinId="4"/>
    <cellStyle name="Currency 2" xfId="4" xr:uid="{00000000-0005-0000-0000-000002000000}"/>
    <cellStyle name="Currency 3" xfId="5" xr:uid="{00000000-0005-0000-0000-000003000000}"/>
    <cellStyle name="Normal" xfId="0" builtinId="0"/>
    <cellStyle name="Normal 2" xfId="3" xr:uid="{00000000-0005-0000-0000-000005000000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topLeftCell="A19" workbookViewId="0">
      <selection activeCell="J36" sqref="J36"/>
    </sheetView>
  </sheetViews>
  <sheetFormatPr defaultColWidth="9.08984375" defaultRowHeight="14" x14ac:dyDescent="0.3"/>
  <cols>
    <col min="1" max="1" width="20.08984375" style="1" customWidth="1"/>
    <col min="2" max="2" width="10.36328125" style="1" customWidth="1"/>
    <col min="3" max="3" width="12.81640625" style="1" customWidth="1"/>
    <col min="4" max="4" width="12.6328125" style="1" customWidth="1"/>
    <col min="5" max="5" width="12.81640625" style="1" customWidth="1"/>
    <col min="6" max="6" width="13.36328125" style="1" customWidth="1"/>
    <col min="7" max="7" width="13.54296875" style="1" customWidth="1"/>
    <col min="8" max="8" width="10.81640625" style="1" customWidth="1"/>
    <col min="9" max="9" width="13.36328125" style="1" customWidth="1"/>
    <col min="10" max="10" width="12.81640625" style="1" customWidth="1"/>
    <col min="11" max="12" width="9.08984375" style="1"/>
    <col min="13" max="13" width="24.453125" style="1" customWidth="1"/>
    <col min="14" max="14" width="48.81640625" style="1" customWidth="1"/>
    <col min="15" max="15" width="21.1796875" style="1" customWidth="1"/>
    <col min="16" max="16" width="12.81640625" style="1" customWidth="1"/>
    <col min="17" max="16384" width="9.08984375" style="1"/>
  </cols>
  <sheetData>
    <row r="1" spans="1:16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8"/>
    </row>
    <row r="2" spans="1:16" x14ac:dyDescent="0.3">
      <c r="A2" s="59"/>
      <c r="B2" s="60"/>
      <c r="C2" s="60"/>
      <c r="D2" s="60"/>
      <c r="E2" s="60"/>
      <c r="F2" s="60"/>
      <c r="G2" s="60"/>
      <c r="H2" s="60"/>
      <c r="I2" s="60"/>
      <c r="J2" s="61"/>
    </row>
    <row r="3" spans="1:16" ht="14.5" thickBot="1" x14ac:dyDescent="0.35">
      <c r="A3" s="62"/>
      <c r="B3" s="63"/>
      <c r="C3" s="63"/>
      <c r="D3" s="63"/>
      <c r="E3" s="63"/>
      <c r="F3" s="63"/>
      <c r="G3" s="63"/>
      <c r="H3" s="63"/>
      <c r="I3" s="63"/>
      <c r="J3" s="64"/>
    </row>
    <row r="4" spans="1:16" ht="22.25" customHeight="1" thickBot="1" x14ac:dyDescent="0.4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6"/>
    </row>
    <row r="5" spans="1:16" x14ac:dyDescent="0.3">
      <c r="A5" s="67" t="s">
        <v>37</v>
      </c>
      <c r="B5" s="68"/>
      <c r="C5" s="68"/>
      <c r="D5" s="68"/>
      <c r="E5" s="68"/>
      <c r="F5" s="68"/>
      <c r="G5" s="68"/>
      <c r="H5" s="68"/>
      <c r="I5" s="68"/>
      <c r="J5" s="69"/>
      <c r="M5" s="2"/>
      <c r="N5" s="2"/>
      <c r="O5" s="2"/>
    </row>
    <row r="6" spans="1:16" ht="15" thickBot="1" x14ac:dyDescent="0.4">
      <c r="A6" s="70"/>
      <c r="B6" s="71"/>
      <c r="C6" s="71"/>
      <c r="D6" s="71"/>
      <c r="E6" s="71"/>
      <c r="F6" s="71"/>
      <c r="G6" s="71"/>
      <c r="H6" s="71"/>
      <c r="I6" s="71"/>
      <c r="J6" s="72"/>
      <c r="M6" s="3"/>
      <c r="N6" s="4"/>
      <c r="O6" s="5"/>
    </row>
    <row r="7" spans="1:16" ht="15.5" customHeight="1" x14ac:dyDescent="0.3">
      <c r="A7" s="73" t="s">
        <v>2</v>
      </c>
      <c r="B7" s="45" t="s">
        <v>3</v>
      </c>
      <c r="C7" s="76" t="s">
        <v>4</v>
      </c>
      <c r="D7" s="76" t="s">
        <v>5</v>
      </c>
      <c r="E7" s="45" t="s">
        <v>6</v>
      </c>
      <c r="F7" s="79" t="s">
        <v>7</v>
      </c>
      <c r="G7" s="79" t="s">
        <v>8</v>
      </c>
      <c r="H7" s="45" t="s">
        <v>9</v>
      </c>
      <c r="I7" s="48" t="s">
        <v>10</v>
      </c>
      <c r="J7" s="51" t="s">
        <v>11</v>
      </c>
      <c r="K7" s="6"/>
      <c r="M7" s="2"/>
      <c r="N7" s="2"/>
      <c r="O7" s="2"/>
    </row>
    <row r="8" spans="1:16" ht="18" customHeight="1" x14ac:dyDescent="0.35">
      <c r="A8" s="46"/>
      <c r="B8" s="74"/>
      <c r="C8" s="77"/>
      <c r="D8" s="77"/>
      <c r="E8" s="74"/>
      <c r="F8" s="80"/>
      <c r="G8" s="82"/>
      <c r="H8" s="46"/>
      <c r="I8" s="49"/>
      <c r="J8" s="52"/>
      <c r="M8" s="3"/>
      <c r="N8" s="4"/>
      <c r="O8" s="5"/>
      <c r="P8" s="42">
        <f>F24-O26</f>
        <v>0.40999999997438863</v>
      </c>
    </row>
    <row r="9" spans="1:16" ht="42.75" customHeight="1" thickBot="1" x14ac:dyDescent="0.35">
      <c r="A9" s="47"/>
      <c r="B9" s="75"/>
      <c r="C9" s="78"/>
      <c r="D9" s="78"/>
      <c r="E9" s="75"/>
      <c r="F9" s="81"/>
      <c r="G9" s="83"/>
      <c r="H9" s="47"/>
      <c r="I9" s="50"/>
      <c r="J9" s="53"/>
    </row>
    <row r="10" spans="1:16" x14ac:dyDescent="0.3">
      <c r="A10" s="14" t="s">
        <v>36</v>
      </c>
      <c r="B10" s="7" t="s">
        <v>13</v>
      </c>
      <c r="C10" s="15">
        <v>205505</v>
      </c>
      <c r="D10" s="8">
        <v>205505</v>
      </c>
      <c r="E10" s="9">
        <f t="shared" ref="E10:E23" si="0">C10/$C$24</f>
        <v>0.74592112665831833</v>
      </c>
      <c r="F10" s="10">
        <v>205505</v>
      </c>
      <c r="G10" s="11">
        <f t="shared" ref="G10:J23" si="1">SUM(F10:F10)</f>
        <v>205505</v>
      </c>
      <c r="H10" s="9">
        <f>E10</f>
        <v>0.74592112665831833</v>
      </c>
      <c r="I10" s="36">
        <f>1471.85*E10</f>
        <v>1097.8840102720458</v>
      </c>
      <c r="J10" s="37">
        <f t="shared" si="1"/>
        <v>1097.8840102720458</v>
      </c>
    </row>
    <row r="11" spans="1:16" ht="14.5" x14ac:dyDescent="0.35">
      <c r="A11" s="14" t="s">
        <v>12</v>
      </c>
      <c r="B11" s="7" t="s">
        <v>13</v>
      </c>
      <c r="C11" s="15">
        <v>20000</v>
      </c>
      <c r="D11" s="8">
        <v>20000</v>
      </c>
      <c r="E11" s="9">
        <f t="shared" si="0"/>
        <v>7.2593963811909037E-2</v>
      </c>
      <c r="F11" s="10">
        <v>20000</v>
      </c>
      <c r="G11" s="11">
        <f t="shared" si="1"/>
        <v>20000</v>
      </c>
      <c r="H11" s="9">
        <f t="shared" ref="H11:H23" si="2">E11</f>
        <v>7.2593963811909037E-2</v>
      </c>
      <c r="I11" s="36">
        <f t="shared" ref="I11:I13" si="3">1471.85*E11</f>
        <v>106.84742563655831</v>
      </c>
      <c r="J11" s="37">
        <f t="shared" si="1"/>
        <v>106.84742563655831</v>
      </c>
      <c r="M11" s="16" t="s">
        <v>14</v>
      </c>
      <c r="N11" s="17"/>
      <c r="O11" s="18"/>
    </row>
    <row r="12" spans="1:16" ht="14.5" x14ac:dyDescent="0.35">
      <c r="A12" s="14" t="s">
        <v>15</v>
      </c>
      <c r="B12" s="7" t="s">
        <v>13</v>
      </c>
      <c r="C12" s="15">
        <v>25000</v>
      </c>
      <c r="D12" s="8">
        <v>25000</v>
      </c>
      <c r="E12" s="9">
        <f t="shared" si="0"/>
        <v>9.0742454764886293E-2</v>
      </c>
      <c r="F12" s="10">
        <v>25000</v>
      </c>
      <c r="G12" s="11">
        <f t="shared" si="1"/>
        <v>25000</v>
      </c>
      <c r="H12" s="9">
        <f t="shared" si="2"/>
        <v>9.0742454764886293E-2</v>
      </c>
      <c r="I12" s="36">
        <f t="shared" si="3"/>
        <v>133.55928204569787</v>
      </c>
      <c r="J12" s="37">
        <f t="shared" si="1"/>
        <v>133.55928204569787</v>
      </c>
      <c r="M12" s="19" t="s">
        <v>16</v>
      </c>
      <c r="N12" s="20" t="s">
        <v>17</v>
      </c>
      <c r="O12" s="39">
        <v>219210</v>
      </c>
    </row>
    <row r="13" spans="1:16" ht="14.5" x14ac:dyDescent="0.35">
      <c r="A13" s="14" t="s">
        <v>15</v>
      </c>
      <c r="B13" s="7" t="s">
        <v>18</v>
      </c>
      <c r="C13" s="15">
        <v>25000</v>
      </c>
      <c r="D13" s="8">
        <v>25000</v>
      </c>
      <c r="E13" s="9">
        <f t="shared" si="0"/>
        <v>9.0742454764886293E-2</v>
      </c>
      <c r="F13" s="10">
        <v>25000</v>
      </c>
      <c r="G13" s="11">
        <f t="shared" si="1"/>
        <v>25000</v>
      </c>
      <c r="H13" s="9">
        <f t="shared" si="2"/>
        <v>9.0742454764886293E-2</v>
      </c>
      <c r="I13" s="36">
        <f t="shared" si="3"/>
        <v>133.55928204569787</v>
      </c>
      <c r="J13" s="37">
        <f t="shared" si="1"/>
        <v>133.55928204569787</v>
      </c>
      <c r="M13" s="17" t="s">
        <v>19</v>
      </c>
      <c r="N13" s="22" t="s">
        <v>20</v>
      </c>
      <c r="O13" s="39">
        <v>-13392.56</v>
      </c>
    </row>
    <row r="14" spans="1:16" ht="14.5" x14ac:dyDescent="0.35">
      <c r="A14" s="14"/>
      <c r="B14" s="7"/>
      <c r="C14" s="15">
        <v>0</v>
      </c>
      <c r="D14" s="8">
        <v>0</v>
      </c>
      <c r="E14" s="9">
        <f t="shared" si="0"/>
        <v>0</v>
      </c>
      <c r="F14" s="10">
        <v>0</v>
      </c>
      <c r="G14" s="11">
        <f t="shared" si="1"/>
        <v>0</v>
      </c>
      <c r="H14" s="9">
        <f t="shared" si="2"/>
        <v>0</v>
      </c>
      <c r="I14" s="12">
        <f t="shared" ref="I14:I20" si="4">SUM(C14)-G14</f>
        <v>0</v>
      </c>
      <c r="J14" s="13">
        <f t="shared" si="1"/>
        <v>0</v>
      </c>
      <c r="M14" s="19" t="s">
        <v>21</v>
      </c>
      <c r="N14" s="20" t="s">
        <v>22</v>
      </c>
      <c r="O14" s="39">
        <v>54208</v>
      </c>
    </row>
    <row r="15" spans="1:16" ht="16" x14ac:dyDescent="0.5">
      <c r="A15" s="14"/>
      <c r="B15" s="7"/>
      <c r="C15" s="15">
        <v>0</v>
      </c>
      <c r="D15" s="8">
        <v>0</v>
      </c>
      <c r="E15" s="9">
        <f t="shared" si="0"/>
        <v>0</v>
      </c>
      <c r="F15" s="10">
        <v>0</v>
      </c>
      <c r="G15" s="11">
        <f>SUM(F15:F15)</f>
        <v>0</v>
      </c>
      <c r="H15" s="9">
        <f t="shared" si="2"/>
        <v>0</v>
      </c>
      <c r="I15" s="12">
        <f t="shared" si="4"/>
        <v>0</v>
      </c>
      <c r="J15" s="13">
        <f t="shared" si="1"/>
        <v>0</v>
      </c>
      <c r="M15" s="19" t="s">
        <v>23</v>
      </c>
      <c r="N15" s="20" t="s">
        <v>24</v>
      </c>
      <c r="O15" s="40">
        <v>15464</v>
      </c>
    </row>
    <row r="16" spans="1:16" ht="14.5" x14ac:dyDescent="0.35">
      <c r="A16" s="14"/>
      <c r="B16" s="7"/>
      <c r="C16" s="15">
        <v>0</v>
      </c>
      <c r="D16" s="8">
        <v>0</v>
      </c>
      <c r="E16" s="9">
        <f t="shared" si="0"/>
        <v>0</v>
      </c>
      <c r="F16" s="10">
        <v>0</v>
      </c>
      <c r="G16" s="11">
        <f t="shared" si="1"/>
        <v>0</v>
      </c>
      <c r="H16" s="9">
        <f t="shared" si="2"/>
        <v>0</v>
      </c>
      <c r="I16" s="12">
        <f t="shared" si="4"/>
        <v>0</v>
      </c>
      <c r="J16" s="13">
        <f t="shared" si="1"/>
        <v>0</v>
      </c>
      <c r="M16" s="19"/>
      <c r="N16" s="22"/>
      <c r="O16" s="21">
        <f>SUM(O12:O15)</f>
        <v>275489.44</v>
      </c>
    </row>
    <row r="17" spans="1:15" ht="14.5" x14ac:dyDescent="0.35">
      <c r="A17" s="14"/>
      <c r="B17" s="7"/>
      <c r="C17" s="15">
        <v>0</v>
      </c>
      <c r="D17" s="8">
        <v>0</v>
      </c>
      <c r="E17" s="9">
        <f t="shared" si="0"/>
        <v>0</v>
      </c>
      <c r="F17" s="10">
        <v>0</v>
      </c>
      <c r="G17" s="11">
        <f t="shared" si="1"/>
        <v>0</v>
      </c>
      <c r="H17" s="9">
        <f t="shared" si="2"/>
        <v>0</v>
      </c>
      <c r="I17" s="12">
        <f t="shared" si="4"/>
        <v>0</v>
      </c>
      <c r="J17" s="13">
        <f t="shared" si="1"/>
        <v>0</v>
      </c>
      <c r="M17" s="16" t="s">
        <v>25</v>
      </c>
      <c r="N17" s="17"/>
      <c r="O17" s="21"/>
    </row>
    <row r="18" spans="1:15" ht="14.5" x14ac:dyDescent="0.35">
      <c r="A18" s="14"/>
      <c r="B18" s="7"/>
      <c r="C18" s="15">
        <v>0</v>
      </c>
      <c r="D18" s="8">
        <v>0</v>
      </c>
      <c r="E18" s="9">
        <f t="shared" si="0"/>
        <v>0</v>
      </c>
      <c r="F18" s="10">
        <v>0</v>
      </c>
      <c r="G18" s="11">
        <f t="shared" si="1"/>
        <v>0</v>
      </c>
      <c r="H18" s="9">
        <f t="shared" si="2"/>
        <v>0</v>
      </c>
      <c r="I18" s="12">
        <f t="shared" si="4"/>
        <v>0</v>
      </c>
      <c r="J18" s="13">
        <f t="shared" si="1"/>
        <v>0</v>
      </c>
      <c r="M18" s="19" t="s">
        <v>26</v>
      </c>
      <c r="N18" s="20" t="s">
        <v>27</v>
      </c>
      <c r="O18" s="39">
        <v>0.93</v>
      </c>
    </row>
    <row r="19" spans="1:15" ht="14.5" x14ac:dyDescent="0.35">
      <c r="A19" s="14"/>
      <c r="B19" s="7"/>
      <c r="C19" s="15">
        <v>0</v>
      </c>
      <c r="D19" s="8">
        <v>0</v>
      </c>
      <c r="E19" s="9">
        <f t="shared" si="0"/>
        <v>0</v>
      </c>
      <c r="F19" s="10">
        <v>0</v>
      </c>
      <c r="G19" s="11">
        <f t="shared" si="1"/>
        <v>0</v>
      </c>
      <c r="H19" s="9">
        <f t="shared" si="2"/>
        <v>0</v>
      </c>
      <c r="I19" s="12">
        <f t="shared" si="4"/>
        <v>0</v>
      </c>
      <c r="J19" s="13">
        <f t="shared" si="1"/>
        <v>0</v>
      </c>
      <c r="M19" s="19" t="s">
        <v>28</v>
      </c>
      <c r="N19" s="22" t="s">
        <v>27</v>
      </c>
      <c r="O19" s="39">
        <v>0.1</v>
      </c>
    </row>
    <row r="20" spans="1:15" ht="14.5" x14ac:dyDescent="0.35">
      <c r="A20" s="14"/>
      <c r="B20" s="7"/>
      <c r="C20" s="15">
        <v>0</v>
      </c>
      <c r="D20" s="8">
        <v>0</v>
      </c>
      <c r="E20" s="9">
        <f t="shared" si="0"/>
        <v>0</v>
      </c>
      <c r="F20" s="10">
        <v>0</v>
      </c>
      <c r="G20" s="11">
        <f t="shared" si="1"/>
        <v>0</v>
      </c>
      <c r="H20" s="9">
        <f t="shared" si="2"/>
        <v>0</v>
      </c>
      <c r="I20" s="12">
        <f t="shared" si="4"/>
        <v>0</v>
      </c>
      <c r="J20" s="13">
        <f t="shared" si="1"/>
        <v>0</v>
      </c>
      <c r="M20" s="19" t="s">
        <v>29</v>
      </c>
      <c r="N20" s="22" t="s">
        <v>27</v>
      </c>
      <c r="O20" s="39">
        <v>0.67</v>
      </c>
    </row>
    <row r="21" spans="1:15" ht="14.5" x14ac:dyDescent="0.35">
      <c r="A21" s="14"/>
      <c r="B21" s="7"/>
      <c r="C21" s="15">
        <v>0</v>
      </c>
      <c r="D21" s="8">
        <v>0</v>
      </c>
      <c r="E21" s="9">
        <f t="shared" si="0"/>
        <v>0</v>
      </c>
      <c r="F21" s="10">
        <v>0</v>
      </c>
      <c r="G21" s="11">
        <v>0</v>
      </c>
      <c r="H21" s="9">
        <f t="shared" si="2"/>
        <v>0</v>
      </c>
      <c r="I21" s="12">
        <v>0</v>
      </c>
      <c r="J21" s="13">
        <f t="shared" si="1"/>
        <v>0</v>
      </c>
      <c r="M21" s="19" t="s">
        <v>30</v>
      </c>
      <c r="N21" s="17" t="s">
        <v>27</v>
      </c>
      <c r="O21" s="39">
        <v>8.8699999999999992</v>
      </c>
    </row>
    <row r="22" spans="1:15" ht="14.5" x14ac:dyDescent="0.35">
      <c r="A22" s="14"/>
      <c r="B22" s="7"/>
      <c r="C22" s="15">
        <v>0</v>
      </c>
      <c r="D22" s="8">
        <v>0</v>
      </c>
      <c r="E22" s="9">
        <f t="shared" si="0"/>
        <v>0</v>
      </c>
      <c r="F22" s="10">
        <v>0</v>
      </c>
      <c r="G22" s="11">
        <f t="shared" si="1"/>
        <v>0</v>
      </c>
      <c r="H22" s="9">
        <f t="shared" si="2"/>
        <v>0</v>
      </c>
      <c r="I22" s="12">
        <f>SUM(C22)-G22</f>
        <v>0</v>
      </c>
      <c r="J22" s="13">
        <f t="shared" si="1"/>
        <v>0</v>
      </c>
      <c r="M22" s="19" t="s">
        <v>31</v>
      </c>
      <c r="N22" s="19" t="s">
        <v>27</v>
      </c>
      <c r="O22" s="39">
        <v>2.84</v>
      </c>
    </row>
    <row r="23" spans="1:15" ht="16" x14ac:dyDescent="0.5">
      <c r="A23" s="14"/>
      <c r="B23" s="7"/>
      <c r="C23" s="15">
        <v>0</v>
      </c>
      <c r="D23" s="8">
        <v>0</v>
      </c>
      <c r="E23" s="9">
        <f t="shared" si="0"/>
        <v>0</v>
      </c>
      <c r="F23" s="10">
        <v>0</v>
      </c>
      <c r="G23" s="11">
        <v>0</v>
      </c>
      <c r="H23" s="9">
        <f t="shared" si="2"/>
        <v>0</v>
      </c>
      <c r="I23" s="12">
        <f>SUM(C23)-G23</f>
        <v>0</v>
      </c>
      <c r="J23" s="13">
        <f t="shared" si="1"/>
        <v>0</v>
      </c>
      <c r="M23" s="19" t="s">
        <v>32</v>
      </c>
      <c r="N23" s="19" t="s">
        <v>27</v>
      </c>
      <c r="O23" s="41">
        <v>1.74</v>
      </c>
    </row>
    <row r="24" spans="1:15" ht="14.5" x14ac:dyDescent="0.35">
      <c r="A24" s="14" t="s">
        <v>33</v>
      </c>
      <c r="B24" s="23"/>
      <c r="C24" s="24">
        <f>SUM(C10:C23)</f>
        <v>275505</v>
      </c>
      <c r="D24" s="24">
        <f>SUM(D10:D23)</f>
        <v>275505</v>
      </c>
      <c r="E24" s="25">
        <f t="shared" ref="E24:J24" si="5">SUM(E10:E23)</f>
        <v>1</v>
      </c>
      <c r="F24" s="26">
        <f t="shared" si="5"/>
        <v>275505</v>
      </c>
      <c r="G24" s="26">
        <f t="shared" si="5"/>
        <v>275505</v>
      </c>
      <c r="H24" s="25">
        <f t="shared" si="5"/>
        <v>1</v>
      </c>
      <c r="I24" s="27">
        <f t="shared" si="5"/>
        <v>1471.85</v>
      </c>
      <c r="J24" s="27">
        <f t="shared" si="5"/>
        <v>1471.85</v>
      </c>
      <c r="M24" s="19"/>
      <c r="N24" s="19"/>
      <c r="O24" s="21">
        <f>SUM(O18:O23)</f>
        <v>15.15</v>
      </c>
    </row>
    <row r="25" spans="1:15" ht="16" x14ac:dyDescent="0.5">
      <c r="A25" s="28"/>
      <c r="B25" s="29"/>
      <c r="C25" s="30"/>
      <c r="D25" s="2"/>
      <c r="E25" s="31"/>
      <c r="F25" s="32"/>
      <c r="G25" s="32"/>
      <c r="H25" s="32"/>
      <c r="I25" s="32"/>
      <c r="J25" s="32"/>
      <c r="M25" s="19"/>
      <c r="N25" s="19"/>
      <c r="O25" s="41"/>
    </row>
    <row r="26" spans="1:15" s="32" customFormat="1" x14ac:dyDescent="0.3">
      <c r="A26" s="33" t="s">
        <v>34</v>
      </c>
      <c r="B26" s="34"/>
      <c r="C26" s="34"/>
      <c r="D26" s="34"/>
      <c r="E26" s="34"/>
      <c r="F26" s="34"/>
      <c r="G26" s="34"/>
      <c r="H26" s="34"/>
      <c r="I26" s="34"/>
      <c r="J26" s="34"/>
      <c r="O26" s="38">
        <f>O16+O24</f>
        <v>275504.59000000003</v>
      </c>
    </row>
    <row r="27" spans="1:15" s="32" customFormat="1" ht="14.5" x14ac:dyDescent="0.35">
      <c r="A27" s="54" t="s">
        <v>35</v>
      </c>
      <c r="B27" s="55"/>
      <c r="C27" s="55"/>
      <c r="D27" s="55"/>
      <c r="E27" s="55"/>
      <c r="F27" s="55"/>
      <c r="G27" s="55"/>
      <c r="H27" s="55"/>
      <c r="I27" s="55"/>
      <c r="J27" s="55"/>
    </row>
    <row r="30" spans="1:15" x14ac:dyDescent="0.3">
      <c r="A30" s="35" t="s">
        <v>40</v>
      </c>
    </row>
    <row r="31" spans="1:15" x14ac:dyDescent="0.3">
      <c r="A31" s="35" t="s">
        <v>38</v>
      </c>
    </row>
    <row r="33" spans="1:2" x14ac:dyDescent="0.3">
      <c r="A33" s="44" t="s">
        <v>39</v>
      </c>
      <c r="B33" s="44">
        <f>1471.44+0.41</f>
        <v>1471.8500000000001</v>
      </c>
    </row>
    <row r="34" spans="1:2" x14ac:dyDescent="0.3">
      <c r="A34" s="43"/>
    </row>
  </sheetData>
  <mergeCells count="14">
    <mergeCell ref="H7:H9"/>
    <mergeCell ref="I7:I9"/>
    <mergeCell ref="J7:J9"/>
    <mergeCell ref="A27:J27"/>
    <mergeCell ref="A1:J3"/>
    <mergeCell ref="A4:J4"/>
    <mergeCell ref="A5:J6"/>
    <mergeCell ref="A7:A9"/>
    <mergeCell ref="B7:B9"/>
    <mergeCell ref="C7:C9"/>
    <mergeCell ref="D7:D9"/>
    <mergeCell ref="E7:E9"/>
    <mergeCell ref="F7:F9"/>
    <mergeCell ref="G7:G9"/>
  </mergeCells>
  <conditionalFormatting sqref="D24">
    <cfRule type="cellIs" dxfId="1" priority="2" stopIfTrue="1" operator="notEqual">
      <formula>#REF!</formula>
    </cfRule>
  </conditionalFormatting>
  <conditionalFormatting sqref="C24">
    <cfRule type="cellIs" dxfId="0" priority="1" stopIfTrue="1" operator="notEqual">
      <formula>#REF!</formula>
    </cfRule>
  </conditionalFormatting>
  <printOptions verticalCentered="1"/>
  <pageMargins left="0.45" right="0.4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5(131)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Fitzgerald, Cara (FHWA)</dc:creator>
  <cp:lastModifiedBy>Jill</cp:lastModifiedBy>
  <dcterms:created xsi:type="dcterms:W3CDTF">2021-05-26T18:32:39Z</dcterms:created>
  <dcterms:modified xsi:type="dcterms:W3CDTF">2021-07-29T17:08:58Z</dcterms:modified>
</cp:coreProperties>
</file>