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L:\4W7133_WSRTC_TaskOrder11_MeetingWSFWeb\QuarterlyReports\BalanceSheet\For Posting\"/>
    </mc:Choice>
  </mc:AlternateContent>
  <xr:revisionPtr revIDLastSave="0" documentId="13_ncr:1_{3F1C13A4-9E85-4E64-BFF9-D1F3F373B4EE}" xr6:coauthVersionLast="37" xr6:coauthVersionMax="37" xr10:uidLastSave="{00000000-0000-0000-0000-000000000000}"/>
  <bookViews>
    <workbookView xWindow="0" yWindow="0" windowWidth="24000" windowHeight="9600" xr2:uid="{00000000-000D-0000-FFFF-FFFF00000000}"/>
  </bookViews>
  <sheets>
    <sheet name="Running-4W7133" sheetId="1" r:id="rId1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81" i="1" l="1"/>
  <c r="F103" i="1"/>
  <c r="F104" i="1"/>
  <c r="F106" i="1"/>
  <c r="F107" i="1"/>
  <c r="J120" i="1"/>
  <c r="K120" i="1" s="1"/>
  <c r="J121" i="1"/>
  <c r="J122" i="1"/>
  <c r="H120" i="1"/>
  <c r="H121" i="1"/>
  <c r="H122" i="1"/>
  <c r="K122" i="1" s="1"/>
  <c r="K121" i="1" l="1"/>
  <c r="H113" i="1"/>
  <c r="K113" i="1" s="1"/>
  <c r="H105" i="1"/>
  <c r="H95" i="1"/>
  <c r="K95" i="1" s="1"/>
  <c r="J95" i="1"/>
  <c r="H96" i="1"/>
  <c r="J96" i="1"/>
  <c r="H97" i="1"/>
  <c r="J97" i="1"/>
  <c r="K97" i="1" s="1"/>
  <c r="H98" i="1"/>
  <c r="K98" i="1" s="1"/>
  <c r="J98" i="1"/>
  <c r="H99" i="1"/>
  <c r="J99" i="1"/>
  <c r="K99" i="1" s="1"/>
  <c r="H100" i="1"/>
  <c r="J100" i="1"/>
  <c r="H101" i="1"/>
  <c r="K101" i="1" s="1"/>
  <c r="J101" i="1"/>
  <c r="H102" i="1"/>
  <c r="K102" i="1" s="1"/>
  <c r="J102" i="1"/>
  <c r="H103" i="1"/>
  <c r="K103" i="1" s="1"/>
  <c r="J103" i="1"/>
  <c r="H104" i="1"/>
  <c r="J104" i="1"/>
  <c r="J105" i="1"/>
  <c r="H106" i="1"/>
  <c r="K106" i="1" s="1"/>
  <c r="J106" i="1"/>
  <c r="H107" i="1"/>
  <c r="K107" i="1" s="1"/>
  <c r="J107" i="1"/>
  <c r="H108" i="1"/>
  <c r="K108" i="1" s="1"/>
  <c r="J108" i="1"/>
  <c r="H109" i="1"/>
  <c r="K109" i="1" s="1"/>
  <c r="J109" i="1"/>
  <c r="H110" i="1"/>
  <c r="K110" i="1" s="1"/>
  <c r="J110" i="1"/>
  <c r="H111" i="1"/>
  <c r="J111" i="1"/>
  <c r="H112" i="1"/>
  <c r="J112" i="1"/>
  <c r="H114" i="1"/>
  <c r="J114" i="1"/>
  <c r="H115" i="1"/>
  <c r="J115" i="1"/>
  <c r="H116" i="1"/>
  <c r="J116" i="1"/>
  <c r="H117" i="1"/>
  <c r="K117" i="1" s="1"/>
  <c r="J117" i="1"/>
  <c r="H118" i="1"/>
  <c r="J118" i="1"/>
  <c r="K118" i="1" s="1"/>
  <c r="H119" i="1"/>
  <c r="J119" i="1"/>
  <c r="F74" i="1"/>
  <c r="H81" i="1"/>
  <c r="J81" i="1"/>
  <c r="K81" i="1" s="1"/>
  <c r="H82" i="1"/>
  <c r="J82" i="1"/>
  <c r="H83" i="1"/>
  <c r="J83" i="1"/>
  <c r="H84" i="1"/>
  <c r="J84" i="1"/>
  <c r="H85" i="1"/>
  <c r="J85" i="1"/>
  <c r="K85" i="1" s="1"/>
  <c r="H86" i="1"/>
  <c r="J86" i="1"/>
  <c r="K86" i="1" s="1"/>
  <c r="H87" i="1"/>
  <c r="J87" i="1"/>
  <c r="K87" i="1" s="1"/>
  <c r="H88" i="1"/>
  <c r="J88" i="1"/>
  <c r="H89" i="1"/>
  <c r="J89" i="1"/>
  <c r="H90" i="1"/>
  <c r="K90" i="1" s="1"/>
  <c r="J90" i="1"/>
  <c r="H91" i="1"/>
  <c r="J91" i="1"/>
  <c r="H92" i="1"/>
  <c r="J92" i="1"/>
  <c r="K92" i="1" s="1"/>
  <c r="H93" i="1"/>
  <c r="J93" i="1"/>
  <c r="H94" i="1"/>
  <c r="J94" i="1"/>
  <c r="K89" i="1" l="1"/>
  <c r="K119" i="1"/>
  <c r="K112" i="1"/>
  <c r="K104" i="1"/>
  <c r="K116" i="1"/>
  <c r="K111" i="1"/>
  <c r="K88" i="1"/>
  <c r="K115" i="1"/>
  <c r="K94" i="1"/>
  <c r="J113" i="1"/>
  <c r="K105" i="1"/>
  <c r="K91" i="1"/>
  <c r="K84" i="1"/>
  <c r="K114" i="1"/>
  <c r="K100" i="1"/>
  <c r="K96" i="1"/>
  <c r="K93" i="1"/>
  <c r="K83" i="1"/>
  <c r="K82" i="1"/>
  <c r="H72" i="1"/>
  <c r="J72" i="1"/>
  <c r="H73" i="1"/>
  <c r="J73" i="1"/>
  <c r="H74" i="1"/>
  <c r="J74" i="1"/>
  <c r="H75" i="1"/>
  <c r="J75" i="1"/>
  <c r="H76" i="1"/>
  <c r="J76" i="1"/>
  <c r="H77" i="1"/>
  <c r="J77" i="1"/>
  <c r="H78" i="1"/>
  <c r="J78" i="1"/>
  <c r="H79" i="1"/>
  <c r="J79" i="1"/>
  <c r="H80" i="1"/>
  <c r="K80" i="1" s="1"/>
  <c r="J80" i="1"/>
  <c r="H71" i="1"/>
  <c r="K71" i="1"/>
  <c r="J71" i="1"/>
  <c r="H70" i="1"/>
  <c r="K70" i="1" s="1"/>
  <c r="J70" i="1"/>
  <c r="H69" i="1"/>
  <c r="K69" i="1"/>
  <c r="J69" i="1"/>
  <c r="H68" i="1"/>
  <c r="K68" i="1" s="1"/>
  <c r="J68" i="1"/>
  <c r="H67" i="1"/>
  <c r="K67" i="1"/>
  <c r="J67" i="1"/>
  <c r="H66" i="1"/>
  <c r="K66" i="1" s="1"/>
  <c r="J66" i="1"/>
  <c r="H65" i="1"/>
  <c r="K65" i="1" s="1"/>
  <c r="J65" i="1"/>
  <c r="H64" i="1"/>
  <c r="J64" i="1"/>
  <c r="K64" i="1"/>
  <c r="F56" i="1"/>
  <c r="F55" i="1"/>
  <c r="H55" i="1" s="1"/>
  <c r="K55" i="1" s="1"/>
  <c r="F50" i="1"/>
  <c r="F49" i="1"/>
  <c r="F48" i="1"/>
  <c r="K72" i="1"/>
  <c r="H26" i="1"/>
  <c r="J26" i="1"/>
  <c r="K26" i="1"/>
  <c r="H27" i="1"/>
  <c r="K27" i="1" s="1"/>
  <c r="J27" i="1"/>
  <c r="H28" i="1"/>
  <c r="K28" i="1"/>
  <c r="J28" i="1"/>
  <c r="H29" i="1"/>
  <c r="J29" i="1"/>
  <c r="K29" i="1"/>
  <c r="H30" i="1"/>
  <c r="J30" i="1"/>
  <c r="H31" i="1"/>
  <c r="J31" i="1"/>
  <c r="K31" i="1"/>
  <c r="H32" i="1"/>
  <c r="J32" i="1"/>
  <c r="K32" i="1"/>
  <c r="H33" i="1"/>
  <c r="K33" i="1" s="1"/>
  <c r="J33" i="1"/>
  <c r="H34" i="1"/>
  <c r="J34" i="1"/>
  <c r="K34" i="1"/>
  <c r="H35" i="1"/>
  <c r="K35" i="1" s="1"/>
  <c r="J35" i="1"/>
  <c r="H36" i="1"/>
  <c r="J36" i="1"/>
  <c r="K36" i="1"/>
  <c r="H37" i="1"/>
  <c r="J37" i="1"/>
  <c r="K37" i="1"/>
  <c r="H38" i="1"/>
  <c r="K38" i="1" s="1"/>
  <c r="J38" i="1"/>
  <c r="H39" i="1"/>
  <c r="J39" i="1"/>
  <c r="K39" i="1"/>
  <c r="H40" i="1"/>
  <c r="J40" i="1"/>
  <c r="K40" i="1"/>
  <c r="H41" i="1"/>
  <c r="K41" i="1" s="1"/>
  <c r="J41" i="1"/>
  <c r="H42" i="1"/>
  <c r="J42" i="1"/>
  <c r="K42" i="1"/>
  <c r="H43" i="1"/>
  <c r="K43" i="1" s="1"/>
  <c r="J43" i="1"/>
  <c r="H44" i="1"/>
  <c r="J44" i="1"/>
  <c r="K44" i="1"/>
  <c r="H45" i="1"/>
  <c r="J45" i="1"/>
  <c r="K45" i="1"/>
  <c r="H46" i="1"/>
  <c r="K46" i="1" s="1"/>
  <c r="J46" i="1"/>
  <c r="H47" i="1"/>
  <c r="J47" i="1"/>
  <c r="K47" i="1"/>
  <c r="H48" i="1"/>
  <c r="J48" i="1"/>
  <c r="K48" i="1"/>
  <c r="H49" i="1"/>
  <c r="K49" i="1" s="1"/>
  <c r="J49" i="1"/>
  <c r="H50" i="1"/>
  <c r="J50" i="1"/>
  <c r="K50" i="1"/>
  <c r="H51" i="1"/>
  <c r="J51" i="1"/>
  <c r="K51" i="1"/>
  <c r="H52" i="1"/>
  <c r="K52" i="1" s="1"/>
  <c r="J52" i="1"/>
  <c r="H53" i="1"/>
  <c r="J53" i="1"/>
  <c r="K53" i="1"/>
  <c r="H54" i="1"/>
  <c r="K54" i="1" s="1"/>
  <c r="J54" i="1"/>
  <c r="H56" i="1"/>
  <c r="J56" i="1"/>
  <c r="H57" i="1"/>
  <c r="K57" i="1" s="1"/>
  <c r="J57" i="1"/>
  <c r="H58" i="1"/>
  <c r="K58" i="1" s="1"/>
  <c r="J58" i="1"/>
  <c r="H59" i="1"/>
  <c r="K59" i="1" s="1"/>
  <c r="J59" i="1"/>
  <c r="H60" i="1"/>
  <c r="J60" i="1"/>
  <c r="H61" i="1"/>
  <c r="K61" i="1" s="1"/>
  <c r="J61" i="1"/>
  <c r="H62" i="1"/>
  <c r="J62" i="1"/>
  <c r="H63" i="1"/>
  <c r="K63" i="1" s="1"/>
  <c r="J63" i="1"/>
  <c r="K60" i="1"/>
  <c r="K56" i="1"/>
  <c r="K62" i="1"/>
  <c r="K30" i="1"/>
  <c r="H10" i="1"/>
  <c r="K10" i="1" s="1"/>
  <c r="J10" i="1"/>
  <c r="H11" i="1"/>
  <c r="J11" i="1"/>
  <c r="H12" i="1"/>
  <c r="K12" i="1" s="1"/>
  <c r="J12" i="1"/>
  <c r="H13" i="1"/>
  <c r="K13" i="1"/>
  <c r="J13" i="1"/>
  <c r="H14" i="1"/>
  <c r="J14" i="1"/>
  <c r="K14" i="1"/>
  <c r="H15" i="1"/>
  <c r="K15" i="1" s="1"/>
  <c r="J15" i="1"/>
  <c r="H16" i="1"/>
  <c r="K16" i="1" s="1"/>
  <c r="J16" i="1"/>
  <c r="H17" i="1"/>
  <c r="K17" i="1" s="1"/>
  <c r="J17" i="1"/>
  <c r="H18" i="1"/>
  <c r="J18" i="1"/>
  <c r="K18" i="1"/>
  <c r="H19" i="1"/>
  <c r="J19" i="1"/>
  <c r="H20" i="1"/>
  <c r="J20" i="1"/>
  <c r="H21" i="1"/>
  <c r="K21" i="1" s="1"/>
  <c r="J21" i="1"/>
  <c r="H22" i="1"/>
  <c r="K22" i="1" s="1"/>
  <c r="J22" i="1"/>
  <c r="H23" i="1"/>
  <c r="J23" i="1"/>
  <c r="H24" i="1"/>
  <c r="K24" i="1" s="1"/>
  <c r="J24" i="1"/>
  <c r="H25" i="1"/>
  <c r="J25" i="1"/>
  <c r="K25" i="1"/>
  <c r="K23" i="1"/>
  <c r="K20" i="1"/>
  <c r="K19" i="1"/>
  <c r="K11" i="1"/>
  <c r="H9" i="1"/>
  <c r="K9" i="1" s="1"/>
  <c r="J9" i="1"/>
  <c r="J55" i="1" l="1"/>
  <c r="L9" i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K74" i="1"/>
  <c r="K79" i="1"/>
  <c r="K77" i="1"/>
  <c r="K76" i="1"/>
  <c r="K78" i="1"/>
  <c r="L75" i="1" l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86" i="1" s="1"/>
  <c r="L87" i="1" s="1"/>
  <c r="L88" i="1" s="1"/>
  <c r="L89" i="1" s="1"/>
  <c r="L90" i="1" s="1"/>
  <c r="L91" i="1" s="1"/>
  <c r="L92" i="1" s="1"/>
  <c r="L93" i="1" s="1"/>
  <c r="L94" i="1" s="1"/>
  <c r="L95" i="1" s="1"/>
  <c r="L96" i="1" s="1"/>
  <c r="L97" i="1" s="1"/>
  <c r="L98" i="1" s="1"/>
  <c r="L99" i="1" s="1"/>
  <c r="L100" i="1" s="1"/>
  <c r="L101" i="1" s="1"/>
  <c r="L102" i="1" s="1"/>
  <c r="L103" i="1" s="1"/>
  <c r="L104" i="1" s="1"/>
  <c r="L105" i="1" s="1"/>
  <c r="L106" i="1" s="1"/>
  <c r="L107" i="1" s="1"/>
  <c r="L108" i="1" s="1"/>
  <c r="L109" i="1" s="1"/>
  <c r="L110" i="1" s="1"/>
  <c r="L111" i="1" s="1"/>
  <c r="L112" i="1" s="1"/>
  <c r="L113" i="1" s="1"/>
  <c r="L114" i="1" s="1"/>
  <c r="L115" i="1" s="1"/>
  <c r="L116" i="1" s="1"/>
  <c r="L117" i="1" s="1"/>
  <c r="L118" i="1" s="1"/>
  <c r="L119" i="1" s="1"/>
  <c r="L120" i="1" s="1"/>
  <c r="L121" i="1" s="1"/>
  <c r="L122" i="1" s="1"/>
</calcChain>
</file>

<file path=xl/sharedStrings.xml><?xml version="1.0" encoding="utf-8"?>
<sst xmlns="http://schemas.openxmlformats.org/spreadsheetml/2006/main" count="365" uniqueCount="102">
  <si>
    <t>4W 7133 WSRTC Meeting Coordination, Western States Forum Travel Support and Website Maintenance (Task Order 11)</t>
  </si>
  <si>
    <t>Project Start Date:  3/01/2018</t>
  </si>
  <si>
    <t xml:space="preserve">Actual vs. Estimate-- all IDC/F&amp;A would be estimates except for the actual entry from CatBooks.  </t>
  </si>
  <si>
    <t>Project End Date:  2/28/2019</t>
  </si>
  <si>
    <t>Benefits paid on previous month's effort.  Ex. Benefits paid in January are for December's effort and should correspond with Dec timesheet entries.</t>
  </si>
  <si>
    <t>Balance</t>
  </si>
  <si>
    <t>IDC/F&amp;A rate</t>
  </si>
  <si>
    <t>Actual</t>
  </si>
  <si>
    <t>Estimate</t>
  </si>
  <si>
    <t>Transaction Date</t>
  </si>
  <si>
    <t>Billed Date</t>
  </si>
  <si>
    <t>Item</t>
  </si>
  <si>
    <t>IDCs Y/N</t>
  </si>
  <si>
    <t>Description</t>
  </si>
  <si>
    <t>Direct Cost</t>
  </si>
  <si>
    <t>IDC/F&amp;A</t>
  </si>
  <si>
    <t>Total Cost</t>
  </si>
  <si>
    <t>Comments</t>
  </si>
  <si>
    <t>Checks</t>
  </si>
  <si>
    <t>Off Campus Printing</t>
  </si>
  <si>
    <t>Y</t>
  </si>
  <si>
    <t>WSF 2018 - printing, brochures</t>
  </si>
  <si>
    <t>Campus Services</t>
  </si>
  <si>
    <t>WSF 2018 - printing, brochure cover letters</t>
  </si>
  <si>
    <t>WSF 2018 - folding, brochure cover letters</t>
  </si>
  <si>
    <t>Postage/Mailing</t>
  </si>
  <si>
    <t>WSF 2018 - mailing, registration brochures (208)</t>
  </si>
  <si>
    <t>Participant Support</t>
  </si>
  <si>
    <t>N</t>
  </si>
  <si>
    <t>IDC</t>
  </si>
  <si>
    <t>F&amp;A March 2018</t>
  </si>
  <si>
    <t>Payroll</t>
  </si>
  <si>
    <t>March 2018 - Marx</t>
  </si>
  <si>
    <t>Benefits</t>
  </si>
  <si>
    <t>March 2018 payroll paid April 2018</t>
  </si>
  <si>
    <t>Long Distance</t>
  </si>
  <si>
    <t>WSRTC Steering Committee Meeting, Conference Call</t>
  </si>
  <si>
    <t>F&amp;A April 2018</t>
  </si>
  <si>
    <t>WSF 2018 - Dinner catering deposit</t>
  </si>
  <si>
    <t>April 2018 payroll paid May 2018</t>
  </si>
  <si>
    <t>F&amp;A May 2018</t>
  </si>
  <si>
    <t>Consultant/Professional</t>
  </si>
  <si>
    <t>WSF 2018 - event planner</t>
  </si>
  <si>
    <t>Advertising</t>
  </si>
  <si>
    <t>WSF 2018 - marketing / participant items w/ logo (hats)</t>
  </si>
  <si>
    <t>WSF 2018 - mailing notebook materials to event planner</t>
  </si>
  <si>
    <t>Minor Tools/Inst/Equ</t>
  </si>
  <si>
    <t>WSF 2018 - supplies, luggage locks</t>
  </si>
  <si>
    <t>WSF 2018 - speaker appreciation (caramels)</t>
  </si>
  <si>
    <t>WSF 2018 - speaker appreciation (cookies)</t>
  </si>
  <si>
    <t xml:space="preserve">WSF 2018 - supplies </t>
  </si>
  <si>
    <t>WSF 2018 - binders</t>
  </si>
  <si>
    <t>Out-of-State Travel</t>
  </si>
  <si>
    <t>WSF 2018 - supplies</t>
  </si>
  <si>
    <t>Workshops/Conference</t>
  </si>
  <si>
    <t>WSF 2018 - catering delivery fees</t>
  </si>
  <si>
    <t>WSF 2018 - printing, notebook cover pages</t>
  </si>
  <si>
    <t>Out-of-State Meals</t>
  </si>
  <si>
    <t>WSF 2018 - WTI dinner meals</t>
  </si>
  <si>
    <t xml:space="preserve">WSF 2018 - dinner catering  </t>
  </si>
  <si>
    <t>Educational Expense</t>
  </si>
  <si>
    <t>WSF 2018 - WTI lunch meals</t>
  </si>
  <si>
    <t>WSF 2018 - lunch catering</t>
  </si>
  <si>
    <t>WSF 2018 - meeting refreshments</t>
  </si>
  <si>
    <t>WSF 2018 - meeting room rental</t>
  </si>
  <si>
    <t>Out-of-State Lodging</t>
  </si>
  <si>
    <t>Out-of-State Car Rental</t>
  </si>
  <si>
    <t>May 2018 payroll paid June 2018, June 2018 payroll paid July 2018</t>
  </si>
  <si>
    <t>Purchase Card Rebate</t>
  </si>
  <si>
    <t>F&amp;A June 2018</t>
  </si>
  <si>
    <t>Office/Computer Supp</t>
  </si>
  <si>
    <t>WSF 2018 - shipping supplies to event planner</t>
  </si>
  <si>
    <t>General Rent</t>
  </si>
  <si>
    <t>WSF 2018 - WTI meeting refreshments</t>
  </si>
  <si>
    <t>WSF 2018 - printing, notebook contents</t>
  </si>
  <si>
    <t>WSRTC Steering Committee 2018 Annual Meeting</t>
  </si>
  <si>
    <t>Out of State Meals</t>
  </si>
  <si>
    <t>WSF 2018 - guest meals</t>
  </si>
  <si>
    <t>WSF 2018 - shipping back to WTI</t>
  </si>
  <si>
    <t>Subscriptions</t>
  </si>
  <si>
    <t>WSRTC Listerv annual fee</t>
  </si>
  <si>
    <t>F&amp;A July 2018</t>
  </si>
  <si>
    <t>July 2018 payroll paid August 2018</t>
  </si>
  <si>
    <t>Registration Fees</t>
  </si>
  <si>
    <t>F&amp;A August 2018</t>
  </si>
  <si>
    <t>August 2018 payroll paid September 2018</t>
  </si>
  <si>
    <t>WSF 2018 supplies</t>
  </si>
  <si>
    <t>WSF 2018 - reservation fee for networking event facility</t>
  </si>
  <si>
    <t>WSF 2018 - check to event planner</t>
  </si>
  <si>
    <t>September 2018 payroll paid October 2018</t>
  </si>
  <si>
    <t>F&amp;A September 2018</t>
  </si>
  <si>
    <t xml:space="preserve">Travel, NWTC 2018 - </t>
  </si>
  <si>
    <t xml:space="preserve">March 2018 - </t>
  </si>
  <si>
    <t xml:space="preserve">April 2018 - </t>
  </si>
  <si>
    <t xml:space="preserve">Travel, WSF 2018 Speaker - </t>
  </si>
  <si>
    <t xml:space="preserve">Travel, WSF 2018 - </t>
  </si>
  <si>
    <t xml:space="preserve">May 2018 - </t>
  </si>
  <si>
    <t xml:space="preserve">June 2018 - </t>
  </si>
  <si>
    <t xml:space="preserve">July 2018 - </t>
  </si>
  <si>
    <t xml:space="preserve">Travel, NRITS 2018 - </t>
  </si>
  <si>
    <t xml:space="preserve">August 2018 - </t>
  </si>
  <si>
    <t xml:space="preserve">September 2018 -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</si>
</sst>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64" fontId="0" fillId="2" borderId="0" xfId="0" applyNumberFormat="1" applyFill="1"/>
    <xf numFmtId="165" fontId="0" fillId="0" borderId="0" xfId="0" applyNumberFormat="1"/>
    <xf numFmtId="165" fontId="1" fillId="0" borderId="0" xfId="0" applyNumberFormat="1" applyFont="1"/>
    <xf numFmtId="165" fontId="1" fillId="0" borderId="1" xfId="0" applyNumberFormat="1" applyFont="1" applyBorder="1" applyAlignment="1">
      <alignment horizontal="center"/>
    </xf>
    <xf numFmtId="165" fontId="1" fillId="2" borderId="0" xfId="0" applyNumberFormat="1" applyFont="1" applyFill="1"/>
    <xf numFmtId="165" fontId="1" fillId="0" borderId="0" xfId="0" applyNumberFormat="1" applyFont="1" applyAlignment="1">
      <alignment horizontal="center"/>
    </xf>
    <xf numFmtId="14" fontId="0" fillId="0" borderId="0" xfId="0" applyNumberFormat="1"/>
    <xf numFmtId="0" fontId="0" fillId="0" borderId="0" xfId="0" applyAlignment="1">
      <alignment horizontal="center"/>
    </xf>
    <xf numFmtId="17" fontId="0" fillId="0" borderId="0" xfId="0" applyNumberFormat="1"/>
    <xf numFmtId="165" fontId="4" fillId="0" borderId="0" xfId="0" applyNumberFormat="1" applyFont="1"/>
    <xf numFmtId="0" fontId="0" fillId="0" borderId="0" xfId="0" quotePrefix="1"/>
    <xf numFmtId="165" fontId="1" fillId="0" borderId="0" xfId="0" applyNumberFormat="1" applyFont="1" applyAlignment="1">
      <alignment horizontal="center"/>
    </xf>
    <xf numFmtId="0" fontId="0" fillId="3" borderId="0" xfId="0" applyFill="1" applyAlignment="1">
      <alignment wrapText="1"/>
    </xf>
    <xf numFmtId="17" fontId="0" fillId="0" borderId="0" xfId="0" applyNumberFormat="1" applyFill="1"/>
    <xf numFmtId="14" fontId="0" fillId="0" borderId="0" xfId="0" applyNumberFormat="1" applyFill="1"/>
    <xf numFmtId="165" fontId="0" fillId="0" borderId="0" xfId="0" applyNumberFormat="1" applyFill="1"/>
    <xf numFmtId="165" fontId="4" fillId="0" borderId="0" xfId="0" applyNumberFormat="1" applyFont="1" applyFill="1"/>
  </cellXfs>
  <cellStyles count="5">
    <cellStyle name="Followed Hyperlink" xfId="4" builtinId="9" hidden="1"/>
    <cellStyle name="Followed Hyperlink" xfId="2" builtinId="9" hidden="1"/>
    <cellStyle name="Hyperlink" xfId="3" builtinId="8" hidden="1"/>
    <cellStyle name="Hyperlink" xfId="1" builtinId="8" hidden="1"/>
    <cellStyle name="Normal" xfId="0" builtinId="0"/>
  </cellStyles>
  <dxfs count="0"/>
  <tableStyles count="0" defaultTableStyle="TableStyleMedium2" defaultPivotStyle="PivotStyleLight16"/>
  <colors>
    <mruColors>
      <color rgb="FF66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76"/>
  <sheetViews>
    <sheetView tabSelected="1" zoomScale="78" zoomScaleNormal="78" workbookViewId="0">
      <pane ySplit="7" topLeftCell="A92" activePane="bottomLeft" state="frozen"/>
      <selection pane="bottomLeft" activeCell="E126" sqref="E126"/>
    </sheetView>
  </sheetViews>
  <sheetFormatPr defaultColWidth="8.85546875" defaultRowHeight="15" x14ac:dyDescent="0.25"/>
  <cols>
    <col min="1" max="1" width="16.7109375" customWidth="1"/>
    <col min="2" max="2" width="11.42578125" bestFit="1" customWidth="1"/>
    <col min="3" max="3" width="24.5703125" bestFit="1" customWidth="1"/>
    <col min="4" max="4" width="8.7109375" style="12" bestFit="1" customWidth="1"/>
    <col min="5" max="5" width="60" bestFit="1" customWidth="1"/>
    <col min="6" max="6" width="12.7109375" style="6" bestFit="1" customWidth="1"/>
    <col min="7" max="7" width="10.7109375" style="6" customWidth="1"/>
    <col min="8" max="8" width="16.28515625" style="6" customWidth="1"/>
    <col min="9" max="10" width="12.7109375" style="6" customWidth="1"/>
    <col min="11" max="11" width="17" style="6" customWidth="1"/>
    <col min="12" max="12" width="13.28515625" style="6" customWidth="1"/>
    <col min="13" max="13" width="2.7109375" customWidth="1"/>
    <col min="14" max="14" width="38.85546875" customWidth="1"/>
    <col min="15" max="15" width="10.42578125" bestFit="1" customWidth="1"/>
    <col min="16" max="16" width="10" bestFit="1" customWidth="1"/>
  </cols>
  <sheetData>
    <row r="1" spans="1:17" x14ac:dyDescent="0.25">
      <c r="A1" s="1" t="s">
        <v>0</v>
      </c>
    </row>
    <row r="2" spans="1:17" x14ac:dyDescent="0.25">
      <c r="A2" s="1" t="s">
        <v>1</v>
      </c>
      <c r="J2" s="17" t="s">
        <v>2</v>
      </c>
      <c r="K2" s="17"/>
      <c r="L2" s="17"/>
      <c r="M2" s="17"/>
      <c r="N2" s="17"/>
      <c r="O2" s="17"/>
      <c r="P2" s="17"/>
      <c r="Q2" s="17"/>
    </row>
    <row r="3" spans="1:17" x14ac:dyDescent="0.25">
      <c r="A3" s="1" t="s">
        <v>3</v>
      </c>
      <c r="J3" t="s">
        <v>4</v>
      </c>
      <c r="K3"/>
      <c r="L3"/>
    </row>
    <row r="4" spans="1:17" x14ac:dyDescent="0.25">
      <c r="A4" s="1"/>
    </row>
    <row r="5" spans="1:17" x14ac:dyDescent="0.25">
      <c r="A5" s="1" t="s">
        <v>5</v>
      </c>
      <c r="F5" s="9" t="s">
        <v>6</v>
      </c>
      <c r="G5" s="5">
        <v>0.44</v>
      </c>
    </row>
    <row r="6" spans="1:17" x14ac:dyDescent="0.25">
      <c r="A6" s="1"/>
      <c r="B6" s="1"/>
      <c r="C6" s="1"/>
      <c r="D6" s="2"/>
      <c r="E6" s="1"/>
      <c r="F6" s="16" t="s">
        <v>7</v>
      </c>
      <c r="G6" s="16"/>
      <c r="H6" s="10"/>
      <c r="I6" s="16" t="s">
        <v>8</v>
      </c>
      <c r="J6" s="16"/>
      <c r="K6" s="7"/>
      <c r="L6" s="7"/>
      <c r="M6" s="1"/>
      <c r="N6" s="1"/>
    </row>
    <row r="7" spans="1:17" ht="15.75" thickBot="1" x14ac:dyDescent="0.3">
      <c r="A7" s="3" t="s">
        <v>9</v>
      </c>
      <c r="B7" s="3" t="s">
        <v>10</v>
      </c>
      <c r="C7" s="3" t="s">
        <v>11</v>
      </c>
      <c r="D7" s="3" t="s">
        <v>12</v>
      </c>
      <c r="E7" s="3" t="s">
        <v>13</v>
      </c>
      <c r="F7" s="8" t="s">
        <v>14</v>
      </c>
      <c r="G7" s="8" t="s">
        <v>15</v>
      </c>
      <c r="H7" s="8" t="s">
        <v>16</v>
      </c>
      <c r="I7" s="8" t="s">
        <v>14</v>
      </c>
      <c r="J7" s="8" t="s">
        <v>15</v>
      </c>
      <c r="K7" s="8" t="s">
        <v>16</v>
      </c>
      <c r="L7" s="8" t="s">
        <v>5</v>
      </c>
      <c r="M7" s="3"/>
      <c r="N7" s="4" t="s">
        <v>17</v>
      </c>
      <c r="O7" s="4" t="s">
        <v>18</v>
      </c>
    </row>
    <row r="8" spans="1:17" x14ac:dyDescent="0.25">
      <c r="I8" s="14"/>
      <c r="L8" s="6">
        <v>72662</v>
      </c>
    </row>
    <row r="9" spans="1:17" x14ac:dyDescent="0.25">
      <c r="A9" s="11">
        <v>43173</v>
      </c>
      <c r="B9" s="11">
        <v>43188</v>
      </c>
      <c r="C9" t="s">
        <v>19</v>
      </c>
      <c r="D9" s="12" t="s">
        <v>20</v>
      </c>
      <c r="E9" t="s">
        <v>21</v>
      </c>
      <c r="F9" s="6">
        <v>370</v>
      </c>
      <c r="H9" s="6">
        <f>F9+G9</f>
        <v>370</v>
      </c>
      <c r="I9" s="14"/>
      <c r="J9" s="14">
        <f>IF(G9=0, IF(D9="Y", (F9*$G$5) + (I9*$G$5), 0), 0)</f>
        <v>162.80000000000001</v>
      </c>
      <c r="K9" s="6">
        <f>IF(H9&gt;0, 0, I9+J9)</f>
        <v>0</v>
      </c>
      <c r="L9" s="6">
        <f>L8-H9-K9</f>
        <v>72292</v>
      </c>
    </row>
    <row r="10" spans="1:17" x14ac:dyDescent="0.25">
      <c r="A10" s="11">
        <v>43179</v>
      </c>
      <c r="B10" s="11">
        <v>43180</v>
      </c>
      <c r="C10" t="s">
        <v>22</v>
      </c>
      <c r="D10" s="12" t="s">
        <v>20</v>
      </c>
      <c r="E10" t="s">
        <v>23</v>
      </c>
      <c r="F10" s="6">
        <v>42.2</v>
      </c>
      <c r="H10" s="6">
        <f t="shared" ref="H10:H25" si="0">F10+G10</f>
        <v>42.2</v>
      </c>
      <c r="I10" s="14"/>
      <c r="J10" s="14">
        <f t="shared" ref="J10:J25" si="1">IF(G10=0, IF(D10="Y", (F10*$G$5) + (I10*$G$5), 0), 0)</f>
        <v>18.568000000000001</v>
      </c>
      <c r="K10" s="6">
        <f t="shared" ref="K10:K25" si="2">IF(H10&gt;0, 0, I10+J10)</f>
        <v>0</v>
      </c>
      <c r="L10" s="6">
        <f t="shared" ref="L10:L25" si="3">L9-H10-K10</f>
        <v>72249.8</v>
      </c>
    </row>
    <row r="11" spans="1:17" x14ac:dyDescent="0.25">
      <c r="A11" s="11">
        <v>43180</v>
      </c>
      <c r="B11" s="11">
        <v>43181</v>
      </c>
      <c r="C11" t="s">
        <v>19</v>
      </c>
      <c r="D11" s="12" t="s">
        <v>20</v>
      </c>
      <c r="E11" t="s">
        <v>24</v>
      </c>
      <c r="F11" s="6">
        <v>8.36</v>
      </c>
      <c r="H11" s="6">
        <f t="shared" si="0"/>
        <v>8.36</v>
      </c>
      <c r="I11" s="14"/>
      <c r="J11" s="14">
        <f t="shared" si="1"/>
        <v>3.6783999999999999</v>
      </c>
      <c r="K11" s="6">
        <f t="shared" si="2"/>
        <v>0</v>
      </c>
      <c r="L11" s="6">
        <f t="shared" si="3"/>
        <v>72241.440000000002</v>
      </c>
    </row>
    <row r="12" spans="1:17" x14ac:dyDescent="0.25">
      <c r="A12" s="11">
        <v>43180</v>
      </c>
      <c r="B12" s="11">
        <v>43196</v>
      </c>
      <c r="C12" t="s">
        <v>25</v>
      </c>
      <c r="D12" s="12" t="s">
        <v>20</v>
      </c>
      <c r="E12" t="s">
        <v>26</v>
      </c>
      <c r="F12" s="6">
        <v>99.42</v>
      </c>
      <c r="H12" s="6">
        <f t="shared" si="0"/>
        <v>99.42</v>
      </c>
      <c r="I12" s="14"/>
      <c r="J12" s="14">
        <f t="shared" si="1"/>
        <v>43.744799999999998</v>
      </c>
      <c r="K12" s="6">
        <f t="shared" si="2"/>
        <v>0</v>
      </c>
      <c r="L12" s="6">
        <f t="shared" si="3"/>
        <v>72142.02</v>
      </c>
    </row>
    <row r="13" spans="1:17" x14ac:dyDescent="0.25">
      <c r="A13" s="11">
        <v>43174</v>
      </c>
      <c r="B13" s="11">
        <v>43174</v>
      </c>
      <c r="C13" t="s">
        <v>27</v>
      </c>
      <c r="D13" s="12" t="s">
        <v>28</v>
      </c>
      <c r="E13" s="13" t="s">
        <v>91</v>
      </c>
      <c r="F13" s="6">
        <v>154.01</v>
      </c>
      <c r="H13" s="6">
        <f t="shared" si="0"/>
        <v>154.01</v>
      </c>
      <c r="I13" s="14"/>
      <c r="J13" s="14">
        <f t="shared" si="1"/>
        <v>0</v>
      </c>
      <c r="K13" s="6">
        <f t="shared" si="2"/>
        <v>0</v>
      </c>
      <c r="L13" s="6">
        <f t="shared" si="3"/>
        <v>71988.010000000009</v>
      </c>
    </row>
    <row r="14" spans="1:17" x14ac:dyDescent="0.25">
      <c r="A14" s="11">
        <v>43178</v>
      </c>
      <c r="B14" s="11">
        <v>43178</v>
      </c>
      <c r="C14" t="s">
        <v>27</v>
      </c>
      <c r="D14" s="12" t="s">
        <v>28</v>
      </c>
      <c r="E14" s="13" t="s">
        <v>91</v>
      </c>
      <c r="F14" s="6">
        <v>462.03</v>
      </c>
      <c r="H14" s="6">
        <f t="shared" si="0"/>
        <v>462.03</v>
      </c>
      <c r="I14" s="14"/>
      <c r="J14" s="14">
        <f t="shared" si="1"/>
        <v>0</v>
      </c>
      <c r="K14" s="6">
        <f t="shared" si="2"/>
        <v>0</v>
      </c>
      <c r="L14" s="6">
        <f t="shared" si="3"/>
        <v>71525.98000000001</v>
      </c>
    </row>
    <row r="15" spans="1:17" x14ac:dyDescent="0.25">
      <c r="A15" s="11">
        <v>43178</v>
      </c>
      <c r="B15" s="11">
        <v>43178</v>
      </c>
      <c r="C15" t="s">
        <v>27</v>
      </c>
      <c r="D15" s="12" t="s">
        <v>28</v>
      </c>
      <c r="E15" s="13" t="s">
        <v>91</v>
      </c>
      <c r="F15" s="6">
        <v>616.04</v>
      </c>
      <c r="H15" s="6">
        <f t="shared" si="0"/>
        <v>616.04</v>
      </c>
      <c r="I15" s="14"/>
      <c r="J15" s="14">
        <f t="shared" si="1"/>
        <v>0</v>
      </c>
      <c r="K15" s="6">
        <f t="shared" si="2"/>
        <v>0</v>
      </c>
      <c r="L15" s="6">
        <f t="shared" si="3"/>
        <v>70909.940000000017</v>
      </c>
    </row>
    <row r="16" spans="1:17" x14ac:dyDescent="0.25">
      <c r="A16" s="11">
        <v>43178</v>
      </c>
      <c r="B16" s="11">
        <v>43178</v>
      </c>
      <c r="C16" t="s">
        <v>27</v>
      </c>
      <c r="D16" s="12" t="s">
        <v>28</v>
      </c>
      <c r="E16" s="13" t="s">
        <v>91</v>
      </c>
      <c r="F16" s="6">
        <v>628.23</v>
      </c>
      <c r="H16" s="6">
        <f t="shared" si="0"/>
        <v>628.23</v>
      </c>
      <c r="I16" s="14"/>
      <c r="J16" s="14">
        <f t="shared" si="1"/>
        <v>0</v>
      </c>
      <c r="K16" s="6">
        <f t="shared" si="2"/>
        <v>0</v>
      </c>
      <c r="L16" s="6">
        <f t="shared" si="3"/>
        <v>70281.710000000021</v>
      </c>
    </row>
    <row r="17" spans="1:15" x14ac:dyDescent="0.25">
      <c r="A17" s="11">
        <v>43178</v>
      </c>
      <c r="B17" s="11">
        <v>43178</v>
      </c>
      <c r="C17" t="s">
        <v>27</v>
      </c>
      <c r="D17" s="12" t="s">
        <v>28</v>
      </c>
      <c r="E17" s="13" t="s">
        <v>91</v>
      </c>
      <c r="F17" s="6">
        <v>628.23</v>
      </c>
      <c r="H17" s="6">
        <f t="shared" si="0"/>
        <v>628.23</v>
      </c>
      <c r="I17" s="14"/>
      <c r="J17" s="14">
        <f t="shared" si="1"/>
        <v>0</v>
      </c>
      <c r="K17" s="6">
        <f t="shared" si="2"/>
        <v>0</v>
      </c>
      <c r="L17" s="6">
        <f t="shared" si="3"/>
        <v>69653.480000000025</v>
      </c>
    </row>
    <row r="18" spans="1:15" x14ac:dyDescent="0.25">
      <c r="A18" s="11">
        <v>43174</v>
      </c>
      <c r="B18" s="11">
        <v>43180</v>
      </c>
      <c r="C18" t="s">
        <v>27</v>
      </c>
      <c r="D18" s="12" t="s">
        <v>28</v>
      </c>
      <c r="E18" s="13" t="s">
        <v>91</v>
      </c>
      <c r="F18" s="6">
        <v>473.49</v>
      </c>
      <c r="H18" s="6">
        <f t="shared" si="0"/>
        <v>473.49</v>
      </c>
      <c r="I18" s="14"/>
      <c r="J18" s="14">
        <f t="shared" si="1"/>
        <v>0</v>
      </c>
      <c r="K18" s="6">
        <f t="shared" si="2"/>
        <v>0</v>
      </c>
      <c r="L18" s="6">
        <f t="shared" si="3"/>
        <v>69179.99000000002</v>
      </c>
    </row>
    <row r="19" spans="1:15" x14ac:dyDescent="0.25">
      <c r="A19" s="11">
        <v>43174</v>
      </c>
      <c r="B19" s="11">
        <v>43187</v>
      </c>
      <c r="C19" t="s">
        <v>27</v>
      </c>
      <c r="D19" s="12" t="s">
        <v>28</v>
      </c>
      <c r="E19" s="13" t="s">
        <v>91</v>
      </c>
      <c r="F19" s="6">
        <v>138</v>
      </c>
      <c r="H19" s="6">
        <f t="shared" si="0"/>
        <v>138</v>
      </c>
      <c r="I19" s="14"/>
      <c r="J19" s="14">
        <f t="shared" si="1"/>
        <v>0</v>
      </c>
      <c r="K19" s="6">
        <f t="shared" si="2"/>
        <v>0</v>
      </c>
      <c r="L19" s="6">
        <f t="shared" si="3"/>
        <v>69041.99000000002</v>
      </c>
      <c r="O19" s="6"/>
    </row>
    <row r="20" spans="1:15" x14ac:dyDescent="0.25">
      <c r="A20" s="11">
        <v>43174</v>
      </c>
      <c r="B20" s="11">
        <v>43187</v>
      </c>
      <c r="C20" t="s">
        <v>27</v>
      </c>
      <c r="D20" s="12" t="s">
        <v>28</v>
      </c>
      <c r="E20" s="13" t="s">
        <v>91</v>
      </c>
      <c r="F20" s="6">
        <v>160</v>
      </c>
      <c r="H20" s="6">
        <f t="shared" si="0"/>
        <v>160</v>
      </c>
      <c r="I20" s="14"/>
      <c r="J20" s="14">
        <f t="shared" si="1"/>
        <v>0</v>
      </c>
      <c r="K20" s="6">
        <f t="shared" si="2"/>
        <v>0</v>
      </c>
      <c r="L20" s="6">
        <f t="shared" si="3"/>
        <v>68881.99000000002</v>
      </c>
    </row>
    <row r="21" spans="1:15" x14ac:dyDescent="0.25">
      <c r="A21" s="11">
        <v>43174</v>
      </c>
      <c r="B21" s="11">
        <v>43187</v>
      </c>
      <c r="C21" t="s">
        <v>27</v>
      </c>
      <c r="D21" s="12" t="s">
        <v>28</v>
      </c>
      <c r="E21" s="13" t="s">
        <v>91</v>
      </c>
      <c r="F21" s="6">
        <v>160</v>
      </c>
      <c r="H21" s="6">
        <f t="shared" si="0"/>
        <v>160</v>
      </c>
      <c r="I21" s="14"/>
      <c r="J21" s="14">
        <f t="shared" si="1"/>
        <v>0</v>
      </c>
      <c r="K21" s="6">
        <f t="shared" si="2"/>
        <v>0</v>
      </c>
      <c r="L21" s="6">
        <f t="shared" si="3"/>
        <v>68721.99000000002</v>
      </c>
      <c r="O21" s="6"/>
    </row>
    <row r="22" spans="1:15" x14ac:dyDescent="0.25">
      <c r="A22" s="11">
        <v>43166</v>
      </c>
      <c r="B22" s="11">
        <v>43166</v>
      </c>
      <c r="C22" t="s">
        <v>29</v>
      </c>
      <c r="D22" s="12" t="s">
        <v>28</v>
      </c>
      <c r="E22" t="s">
        <v>30</v>
      </c>
      <c r="G22" s="6">
        <v>18.57</v>
      </c>
      <c r="H22" s="6">
        <f t="shared" si="0"/>
        <v>18.57</v>
      </c>
      <c r="I22" s="14"/>
      <c r="J22" s="14">
        <f t="shared" si="1"/>
        <v>0</v>
      </c>
      <c r="K22" s="6">
        <f t="shared" si="2"/>
        <v>0</v>
      </c>
      <c r="L22" s="6">
        <f t="shared" si="3"/>
        <v>68703.420000000013</v>
      </c>
    </row>
    <row r="23" spans="1:15" x14ac:dyDescent="0.25">
      <c r="A23" s="11">
        <v>43190</v>
      </c>
      <c r="B23" s="11">
        <v>43201</v>
      </c>
      <c r="C23" t="s">
        <v>31</v>
      </c>
      <c r="D23" s="12" t="s">
        <v>20</v>
      </c>
      <c r="E23" t="s">
        <v>32</v>
      </c>
      <c r="F23" s="6">
        <v>311.81</v>
      </c>
      <c r="H23" s="6">
        <f t="shared" si="0"/>
        <v>311.81</v>
      </c>
      <c r="I23" s="14"/>
      <c r="J23" s="14">
        <f t="shared" si="1"/>
        <v>137.19640000000001</v>
      </c>
      <c r="K23" s="6">
        <f t="shared" si="2"/>
        <v>0</v>
      </c>
      <c r="L23" s="6">
        <f t="shared" si="3"/>
        <v>68391.610000000015</v>
      </c>
    </row>
    <row r="24" spans="1:15" x14ac:dyDescent="0.25">
      <c r="A24" s="11">
        <v>43190</v>
      </c>
      <c r="B24" s="11">
        <v>43201</v>
      </c>
      <c r="C24" t="s">
        <v>31</v>
      </c>
      <c r="D24" s="12" t="s">
        <v>20</v>
      </c>
      <c r="E24" t="s">
        <v>92</v>
      </c>
      <c r="F24" s="6">
        <v>54.02</v>
      </c>
      <c r="H24" s="6">
        <f t="shared" si="0"/>
        <v>54.02</v>
      </c>
      <c r="I24" s="14"/>
      <c r="J24" s="14">
        <f t="shared" si="1"/>
        <v>23.768800000000002</v>
      </c>
      <c r="K24" s="6">
        <f t="shared" si="2"/>
        <v>0</v>
      </c>
      <c r="L24" s="6">
        <f t="shared" si="3"/>
        <v>68337.590000000011</v>
      </c>
      <c r="O24" s="6"/>
    </row>
    <row r="25" spans="1:15" x14ac:dyDescent="0.25">
      <c r="A25" s="11">
        <v>43190</v>
      </c>
      <c r="B25" s="11">
        <v>43201</v>
      </c>
      <c r="C25" t="s">
        <v>33</v>
      </c>
      <c r="D25" s="12" t="s">
        <v>20</v>
      </c>
      <c r="E25" t="s">
        <v>34</v>
      </c>
      <c r="F25" s="6">
        <v>218.01</v>
      </c>
      <c r="H25" s="6">
        <f t="shared" si="0"/>
        <v>218.01</v>
      </c>
      <c r="I25" s="14"/>
      <c r="J25" s="14">
        <f t="shared" si="1"/>
        <v>95.924399999999991</v>
      </c>
      <c r="K25" s="6">
        <f t="shared" si="2"/>
        <v>0</v>
      </c>
      <c r="L25" s="6">
        <f t="shared" si="3"/>
        <v>68119.580000000016</v>
      </c>
    </row>
    <row r="26" spans="1:15" x14ac:dyDescent="0.25">
      <c r="A26" s="11">
        <v>43172</v>
      </c>
      <c r="B26" s="11">
        <v>43201</v>
      </c>
      <c r="C26" t="s">
        <v>35</v>
      </c>
      <c r="D26" s="12" t="s">
        <v>20</v>
      </c>
      <c r="E26" s="13" t="s">
        <v>36</v>
      </c>
      <c r="F26" s="6">
        <v>9.34</v>
      </c>
      <c r="H26" s="6">
        <f t="shared" ref="H26:H71" si="4">F26+G26</f>
        <v>9.34</v>
      </c>
      <c r="I26" s="14"/>
      <c r="J26" s="14">
        <f t="shared" ref="J26:J71" si="5">IF(G26=0, IF(D26="Y", (F26*$G$5) + (I26*$G$5), 0), 0)</f>
        <v>4.1096000000000004</v>
      </c>
      <c r="K26" s="6">
        <f t="shared" ref="K26:K71" si="6">IF(H26&gt;0, 0, I26+J26)</f>
        <v>0</v>
      </c>
      <c r="L26" s="6">
        <f t="shared" ref="L26:L80" si="7">L25-H26-K26</f>
        <v>68110.24000000002</v>
      </c>
    </row>
    <row r="27" spans="1:15" x14ac:dyDescent="0.25">
      <c r="A27" s="11">
        <v>43199</v>
      </c>
      <c r="B27" s="11">
        <v>43199</v>
      </c>
      <c r="C27" t="s">
        <v>29</v>
      </c>
      <c r="D27" s="12" t="s">
        <v>28</v>
      </c>
      <c r="E27" s="13" t="s">
        <v>37</v>
      </c>
      <c r="G27" s="6">
        <v>471.22</v>
      </c>
      <c r="H27" s="6">
        <f t="shared" si="4"/>
        <v>471.22</v>
      </c>
      <c r="I27" s="14"/>
      <c r="J27" s="14">
        <f t="shared" si="5"/>
        <v>0</v>
      </c>
      <c r="K27" s="6">
        <f t="shared" si="6"/>
        <v>0</v>
      </c>
      <c r="L27" s="6">
        <f t="shared" si="7"/>
        <v>67639.020000000019</v>
      </c>
    </row>
    <row r="28" spans="1:15" x14ac:dyDescent="0.25">
      <c r="A28" s="11">
        <v>43201</v>
      </c>
      <c r="B28" s="11">
        <v>43201</v>
      </c>
      <c r="C28" t="s">
        <v>27</v>
      </c>
      <c r="D28" s="12" t="s">
        <v>28</v>
      </c>
      <c r="E28" s="13" t="s">
        <v>38</v>
      </c>
      <c r="F28" s="6">
        <v>1467.25</v>
      </c>
      <c r="H28" s="6">
        <f t="shared" si="4"/>
        <v>1467.25</v>
      </c>
      <c r="I28" s="14"/>
      <c r="J28" s="14">
        <f t="shared" si="5"/>
        <v>0</v>
      </c>
      <c r="K28" s="6">
        <f t="shared" si="6"/>
        <v>0</v>
      </c>
      <c r="L28" s="6">
        <f t="shared" si="7"/>
        <v>66171.770000000019</v>
      </c>
    </row>
    <row r="29" spans="1:15" x14ac:dyDescent="0.25">
      <c r="A29" s="11">
        <v>43220</v>
      </c>
      <c r="B29" s="11">
        <v>43229</v>
      </c>
      <c r="C29" t="s">
        <v>31</v>
      </c>
      <c r="D29" s="12" t="s">
        <v>20</v>
      </c>
      <c r="E29" s="13" t="s">
        <v>93</v>
      </c>
      <c r="F29" s="6">
        <v>554.64</v>
      </c>
      <c r="H29" s="6">
        <f t="shared" si="4"/>
        <v>554.64</v>
      </c>
      <c r="I29" s="14"/>
      <c r="J29" s="14">
        <f t="shared" si="5"/>
        <v>244.04159999999999</v>
      </c>
      <c r="K29" s="6">
        <f t="shared" si="6"/>
        <v>0</v>
      </c>
      <c r="L29" s="6">
        <f t="shared" si="7"/>
        <v>65617.130000000019</v>
      </c>
    </row>
    <row r="30" spans="1:15" x14ac:dyDescent="0.25">
      <c r="A30" s="11">
        <v>43220</v>
      </c>
      <c r="B30" s="11">
        <v>43229</v>
      </c>
      <c r="C30" t="s">
        <v>31</v>
      </c>
      <c r="D30" s="12" t="s">
        <v>20</v>
      </c>
      <c r="E30" s="13" t="s">
        <v>93</v>
      </c>
      <c r="F30" s="6">
        <v>151.25</v>
      </c>
      <c r="H30" s="6">
        <f t="shared" si="4"/>
        <v>151.25</v>
      </c>
      <c r="I30" s="14"/>
      <c r="J30" s="14">
        <f t="shared" si="5"/>
        <v>66.55</v>
      </c>
      <c r="K30" s="6">
        <f t="shared" si="6"/>
        <v>0</v>
      </c>
      <c r="L30" s="6">
        <f t="shared" si="7"/>
        <v>65465.880000000019</v>
      </c>
    </row>
    <row r="31" spans="1:15" x14ac:dyDescent="0.25">
      <c r="A31" s="11">
        <v>43220</v>
      </c>
      <c r="B31" s="11">
        <v>43229</v>
      </c>
      <c r="C31" t="s">
        <v>31</v>
      </c>
      <c r="D31" s="12" t="s">
        <v>20</v>
      </c>
      <c r="E31" s="13" t="s">
        <v>93</v>
      </c>
      <c r="F31" s="6">
        <v>40.17</v>
      </c>
      <c r="H31" s="6">
        <f t="shared" si="4"/>
        <v>40.17</v>
      </c>
      <c r="I31" s="14"/>
      <c r="J31" s="14">
        <f t="shared" si="5"/>
        <v>17.674800000000001</v>
      </c>
      <c r="K31" s="6">
        <f t="shared" si="6"/>
        <v>0</v>
      </c>
      <c r="L31" s="6">
        <f t="shared" si="7"/>
        <v>65425.710000000021</v>
      </c>
    </row>
    <row r="32" spans="1:15" x14ac:dyDescent="0.25">
      <c r="A32" s="11">
        <v>43220</v>
      </c>
      <c r="B32" s="11">
        <v>43229</v>
      </c>
      <c r="C32" t="s">
        <v>33</v>
      </c>
      <c r="D32" s="12" t="s">
        <v>20</v>
      </c>
      <c r="E32" s="13" t="s">
        <v>39</v>
      </c>
      <c r="F32" s="6">
        <v>392.36</v>
      </c>
      <c r="H32" s="6">
        <f t="shared" si="4"/>
        <v>392.36</v>
      </c>
      <c r="I32" s="14"/>
      <c r="J32" s="14">
        <f t="shared" si="5"/>
        <v>172.63840000000002</v>
      </c>
      <c r="K32" s="6">
        <f t="shared" si="6"/>
        <v>0</v>
      </c>
      <c r="L32" s="6">
        <f t="shared" si="7"/>
        <v>65033.35000000002</v>
      </c>
    </row>
    <row r="33" spans="1:12" x14ac:dyDescent="0.25">
      <c r="A33" s="11">
        <v>43229</v>
      </c>
      <c r="B33" s="11">
        <v>43229</v>
      </c>
      <c r="C33" t="s">
        <v>29</v>
      </c>
      <c r="D33" s="12" t="s">
        <v>28</v>
      </c>
      <c r="E33" s="13" t="s">
        <v>40</v>
      </c>
      <c r="G33" s="6">
        <v>500.88</v>
      </c>
      <c r="H33" s="6">
        <f t="shared" si="4"/>
        <v>500.88</v>
      </c>
      <c r="I33" s="14"/>
      <c r="J33" s="14">
        <f t="shared" si="5"/>
        <v>0</v>
      </c>
      <c r="K33" s="6">
        <f t="shared" si="6"/>
        <v>0</v>
      </c>
      <c r="L33" s="6">
        <f t="shared" si="7"/>
        <v>64532.470000000023</v>
      </c>
    </row>
    <row r="34" spans="1:12" x14ac:dyDescent="0.25">
      <c r="A34" s="11">
        <v>43222</v>
      </c>
      <c r="B34" s="11">
        <v>43222</v>
      </c>
      <c r="C34" t="s">
        <v>27</v>
      </c>
      <c r="D34" s="12" t="s">
        <v>28</v>
      </c>
      <c r="E34" s="13" t="s">
        <v>94</v>
      </c>
      <c r="F34" s="6">
        <v>546</v>
      </c>
      <c r="H34" s="6">
        <f t="shared" si="4"/>
        <v>546</v>
      </c>
      <c r="I34" s="14"/>
      <c r="J34" s="14">
        <f t="shared" si="5"/>
        <v>0</v>
      </c>
      <c r="K34" s="6">
        <f t="shared" si="6"/>
        <v>0</v>
      </c>
      <c r="L34" s="6">
        <f t="shared" si="7"/>
        <v>63986.470000000023</v>
      </c>
    </row>
    <row r="35" spans="1:12" x14ac:dyDescent="0.25">
      <c r="A35" s="11">
        <v>43252</v>
      </c>
      <c r="B35" s="11">
        <v>43252</v>
      </c>
      <c r="C35" t="s">
        <v>41</v>
      </c>
      <c r="D35" s="12" t="s">
        <v>20</v>
      </c>
      <c r="E35" s="13" t="s">
        <v>42</v>
      </c>
      <c r="F35" s="6">
        <v>1200</v>
      </c>
      <c r="H35" s="6">
        <f t="shared" si="4"/>
        <v>1200</v>
      </c>
      <c r="I35" s="14"/>
      <c r="J35" s="14">
        <f t="shared" si="5"/>
        <v>528</v>
      </c>
      <c r="K35" s="6">
        <f t="shared" si="6"/>
        <v>0</v>
      </c>
      <c r="L35" s="6">
        <f t="shared" si="7"/>
        <v>62786.470000000023</v>
      </c>
    </row>
    <row r="36" spans="1:12" x14ac:dyDescent="0.25">
      <c r="A36" s="11">
        <v>43256</v>
      </c>
      <c r="B36" s="11">
        <v>43256</v>
      </c>
      <c r="C36" t="s">
        <v>27</v>
      </c>
      <c r="D36" s="12" t="s">
        <v>28</v>
      </c>
      <c r="E36" s="13" t="s">
        <v>95</v>
      </c>
      <c r="F36" s="6">
        <v>449</v>
      </c>
      <c r="H36" s="6">
        <f t="shared" si="4"/>
        <v>449</v>
      </c>
      <c r="I36" s="14"/>
      <c r="J36" s="14">
        <f t="shared" si="5"/>
        <v>0</v>
      </c>
      <c r="K36" s="6">
        <f t="shared" si="6"/>
        <v>0</v>
      </c>
      <c r="L36" s="6">
        <f t="shared" si="7"/>
        <v>62337.470000000023</v>
      </c>
    </row>
    <row r="37" spans="1:12" x14ac:dyDescent="0.25">
      <c r="A37" s="11">
        <v>43256</v>
      </c>
      <c r="B37" s="11">
        <v>43256</v>
      </c>
      <c r="C37" t="s">
        <v>27</v>
      </c>
      <c r="D37" s="12" t="s">
        <v>28</v>
      </c>
      <c r="E37" s="13" t="s">
        <v>95</v>
      </c>
      <c r="F37" s="6">
        <v>353</v>
      </c>
      <c r="H37" s="6">
        <f t="shared" si="4"/>
        <v>353</v>
      </c>
      <c r="I37" s="14"/>
      <c r="J37" s="14">
        <f t="shared" si="5"/>
        <v>0</v>
      </c>
      <c r="K37" s="6">
        <f t="shared" si="6"/>
        <v>0</v>
      </c>
      <c r="L37" s="6">
        <f t="shared" si="7"/>
        <v>61984.470000000023</v>
      </c>
    </row>
    <row r="38" spans="1:12" x14ac:dyDescent="0.25">
      <c r="A38" s="11">
        <v>43256</v>
      </c>
      <c r="B38" s="11">
        <v>43256</v>
      </c>
      <c r="C38" t="s">
        <v>27</v>
      </c>
      <c r="D38" s="12" t="s">
        <v>28</v>
      </c>
      <c r="E38" s="13" t="s">
        <v>95</v>
      </c>
      <c r="F38" s="6">
        <v>564</v>
      </c>
      <c r="H38" s="6">
        <f t="shared" si="4"/>
        <v>564</v>
      </c>
      <c r="I38" s="14"/>
      <c r="J38" s="14">
        <f t="shared" si="5"/>
        <v>0</v>
      </c>
      <c r="K38" s="6">
        <f t="shared" si="6"/>
        <v>0</v>
      </c>
      <c r="L38" s="6">
        <f t="shared" si="7"/>
        <v>61420.470000000023</v>
      </c>
    </row>
    <row r="39" spans="1:12" x14ac:dyDescent="0.25">
      <c r="A39" s="11">
        <v>43257</v>
      </c>
      <c r="B39" s="11">
        <v>43257</v>
      </c>
      <c r="C39" t="s">
        <v>43</v>
      </c>
      <c r="D39" s="12" t="s">
        <v>20</v>
      </c>
      <c r="E39" s="13" t="s">
        <v>44</v>
      </c>
      <c r="F39" s="6">
        <v>1050</v>
      </c>
      <c r="H39" s="6">
        <f t="shared" si="4"/>
        <v>1050</v>
      </c>
      <c r="I39" s="14"/>
      <c r="J39" s="14">
        <f t="shared" si="5"/>
        <v>462</v>
      </c>
      <c r="K39" s="6">
        <f t="shared" si="6"/>
        <v>0</v>
      </c>
      <c r="L39" s="6">
        <f t="shared" si="7"/>
        <v>60370.470000000023</v>
      </c>
    </row>
    <row r="40" spans="1:12" x14ac:dyDescent="0.25">
      <c r="A40" s="11">
        <v>43251</v>
      </c>
      <c r="B40" s="11">
        <v>43262</v>
      </c>
      <c r="C40" t="s">
        <v>31</v>
      </c>
      <c r="D40" s="12" t="s">
        <v>20</v>
      </c>
      <c r="E40" s="13" t="s">
        <v>96</v>
      </c>
      <c r="F40" s="6">
        <v>91.06</v>
      </c>
      <c r="H40" s="6">
        <f t="shared" si="4"/>
        <v>91.06</v>
      </c>
      <c r="I40" s="14"/>
      <c r="J40" s="14">
        <f t="shared" si="5"/>
        <v>40.066400000000002</v>
      </c>
      <c r="K40" s="6">
        <f t="shared" si="6"/>
        <v>0</v>
      </c>
      <c r="L40" s="6">
        <f t="shared" si="7"/>
        <v>60279.410000000025</v>
      </c>
    </row>
    <row r="41" spans="1:12" x14ac:dyDescent="0.25">
      <c r="A41" s="11">
        <v>43251</v>
      </c>
      <c r="B41" s="11">
        <v>43262</v>
      </c>
      <c r="C41" t="s">
        <v>31</v>
      </c>
      <c r="D41" s="12" t="s">
        <v>20</v>
      </c>
      <c r="E41" s="13" t="s">
        <v>96</v>
      </c>
      <c r="F41" s="6">
        <v>21.12</v>
      </c>
      <c r="H41" s="6">
        <f t="shared" si="4"/>
        <v>21.12</v>
      </c>
      <c r="I41" s="14"/>
      <c r="J41" s="14">
        <f t="shared" si="5"/>
        <v>9.2927999999999997</v>
      </c>
      <c r="K41" s="6">
        <f t="shared" si="6"/>
        <v>0</v>
      </c>
      <c r="L41" s="6">
        <f t="shared" si="7"/>
        <v>60258.290000000023</v>
      </c>
    </row>
    <row r="42" spans="1:12" x14ac:dyDescent="0.25">
      <c r="A42" s="11">
        <v>43259</v>
      </c>
      <c r="B42" s="11">
        <v>43262</v>
      </c>
      <c r="C42" t="s">
        <v>25</v>
      </c>
      <c r="D42" s="12" t="s">
        <v>20</v>
      </c>
      <c r="E42" s="13" t="s">
        <v>45</v>
      </c>
      <c r="F42" s="6">
        <v>61.15</v>
      </c>
      <c r="H42" s="6">
        <f t="shared" si="4"/>
        <v>61.15</v>
      </c>
      <c r="I42" s="14"/>
      <c r="J42" s="14">
        <f t="shared" si="5"/>
        <v>26.905999999999999</v>
      </c>
      <c r="K42" s="6">
        <f t="shared" si="6"/>
        <v>0</v>
      </c>
      <c r="L42" s="6">
        <f t="shared" si="7"/>
        <v>60197.140000000021</v>
      </c>
    </row>
    <row r="43" spans="1:12" x14ac:dyDescent="0.25">
      <c r="A43" s="11">
        <v>43266</v>
      </c>
      <c r="B43" s="11">
        <v>43266</v>
      </c>
      <c r="C43" t="s">
        <v>46</v>
      </c>
      <c r="D43" s="12" t="s">
        <v>20</v>
      </c>
      <c r="E43" s="13" t="s">
        <v>47</v>
      </c>
      <c r="F43" s="6">
        <v>16.97</v>
      </c>
      <c r="H43" s="6">
        <f t="shared" si="4"/>
        <v>16.97</v>
      </c>
      <c r="I43" s="14"/>
      <c r="J43" s="14">
        <f t="shared" si="5"/>
        <v>7.4667999999999992</v>
      </c>
      <c r="K43" s="6">
        <f t="shared" si="6"/>
        <v>0</v>
      </c>
      <c r="L43" s="6">
        <f t="shared" si="7"/>
        <v>60180.17000000002</v>
      </c>
    </row>
    <row r="44" spans="1:12" x14ac:dyDescent="0.25">
      <c r="A44" s="11">
        <v>43266</v>
      </c>
      <c r="B44" s="11">
        <v>43266</v>
      </c>
      <c r="C44" t="s">
        <v>43</v>
      </c>
      <c r="D44" s="12" t="s">
        <v>20</v>
      </c>
      <c r="E44" s="13" t="s">
        <v>48</v>
      </c>
      <c r="F44" s="6">
        <v>138.37</v>
      </c>
      <c r="H44" s="6">
        <f t="shared" si="4"/>
        <v>138.37</v>
      </c>
      <c r="I44" s="14"/>
      <c r="J44" s="14">
        <f t="shared" si="5"/>
        <v>60.882800000000003</v>
      </c>
      <c r="K44" s="6">
        <f t="shared" si="6"/>
        <v>0</v>
      </c>
      <c r="L44" s="6">
        <f t="shared" si="7"/>
        <v>60041.800000000017</v>
      </c>
    </row>
    <row r="45" spans="1:12" x14ac:dyDescent="0.25">
      <c r="A45" s="11">
        <v>43266</v>
      </c>
      <c r="B45" s="11">
        <v>43266</v>
      </c>
      <c r="C45" t="s">
        <v>43</v>
      </c>
      <c r="D45" s="12" t="s">
        <v>20</v>
      </c>
      <c r="E45" s="13" t="s">
        <v>49</v>
      </c>
      <c r="F45" s="6">
        <v>70</v>
      </c>
      <c r="H45" s="6">
        <f t="shared" si="4"/>
        <v>70</v>
      </c>
      <c r="I45" s="14"/>
      <c r="J45" s="14">
        <f t="shared" si="5"/>
        <v>30.8</v>
      </c>
      <c r="K45" s="6">
        <f t="shared" si="6"/>
        <v>0</v>
      </c>
      <c r="L45" s="6">
        <f t="shared" si="7"/>
        <v>59971.800000000017</v>
      </c>
    </row>
    <row r="46" spans="1:12" x14ac:dyDescent="0.25">
      <c r="A46" s="11">
        <v>43269</v>
      </c>
      <c r="B46" s="11">
        <v>43269</v>
      </c>
      <c r="C46" t="s">
        <v>46</v>
      </c>
      <c r="D46" s="12" t="s">
        <v>20</v>
      </c>
      <c r="E46" s="13" t="s">
        <v>50</v>
      </c>
      <c r="F46" s="6">
        <v>33.58</v>
      </c>
      <c r="H46" s="6">
        <f t="shared" si="4"/>
        <v>33.58</v>
      </c>
      <c r="I46" s="14"/>
      <c r="J46" s="14">
        <f t="shared" si="5"/>
        <v>14.7752</v>
      </c>
      <c r="K46" s="6">
        <f t="shared" si="6"/>
        <v>0</v>
      </c>
      <c r="L46" s="6">
        <f t="shared" si="7"/>
        <v>59938.220000000016</v>
      </c>
    </row>
    <row r="47" spans="1:12" x14ac:dyDescent="0.25">
      <c r="A47" s="11">
        <v>43265</v>
      </c>
      <c r="B47" s="11">
        <v>43269</v>
      </c>
      <c r="C47" t="s">
        <v>46</v>
      </c>
      <c r="D47" s="12" t="s">
        <v>20</v>
      </c>
      <c r="E47" s="13" t="s">
        <v>51</v>
      </c>
      <c r="F47" s="6">
        <v>167.18</v>
      </c>
      <c r="H47" s="6">
        <f t="shared" si="4"/>
        <v>167.18</v>
      </c>
      <c r="I47" s="14"/>
      <c r="J47" s="14">
        <f t="shared" si="5"/>
        <v>73.559200000000004</v>
      </c>
      <c r="K47" s="6">
        <f t="shared" si="6"/>
        <v>0</v>
      </c>
      <c r="L47" s="6">
        <f t="shared" si="7"/>
        <v>59771.040000000015</v>
      </c>
    </row>
    <row r="48" spans="1:12" x14ac:dyDescent="0.25">
      <c r="A48" s="11">
        <v>43269</v>
      </c>
      <c r="B48" s="11">
        <v>43277</v>
      </c>
      <c r="C48" t="s">
        <v>52</v>
      </c>
      <c r="D48" s="12" t="s">
        <v>20</v>
      </c>
      <c r="E48" s="13" t="s">
        <v>94</v>
      </c>
      <c r="F48" s="6">
        <f>37.44+36.13+47.58+55.66+48.23+49.46</f>
        <v>274.5</v>
      </c>
      <c r="H48" s="6">
        <f t="shared" si="4"/>
        <v>274.5</v>
      </c>
      <c r="I48" s="14"/>
      <c r="J48" s="14">
        <f t="shared" si="5"/>
        <v>120.78</v>
      </c>
      <c r="K48" s="6">
        <f t="shared" si="6"/>
        <v>0</v>
      </c>
      <c r="L48" s="6">
        <f t="shared" si="7"/>
        <v>59496.540000000015</v>
      </c>
    </row>
    <row r="49" spans="1:15" x14ac:dyDescent="0.25">
      <c r="A49" s="11">
        <v>43270</v>
      </c>
      <c r="B49" s="11">
        <v>43271</v>
      </c>
      <c r="C49" t="s">
        <v>46</v>
      </c>
      <c r="D49" s="12" t="s">
        <v>20</v>
      </c>
      <c r="E49" s="13" t="s">
        <v>53</v>
      </c>
      <c r="F49" s="6">
        <f>19.52+8.53</f>
        <v>28.049999999999997</v>
      </c>
      <c r="H49" s="6">
        <f t="shared" si="4"/>
        <v>28.049999999999997</v>
      </c>
      <c r="I49" s="14"/>
      <c r="J49" s="14">
        <f t="shared" si="5"/>
        <v>12.341999999999999</v>
      </c>
      <c r="K49" s="6">
        <f t="shared" si="6"/>
        <v>0</v>
      </c>
      <c r="L49" s="6">
        <f t="shared" si="7"/>
        <v>59468.490000000013</v>
      </c>
    </row>
    <row r="50" spans="1:15" x14ac:dyDescent="0.25">
      <c r="A50" s="11">
        <v>43273</v>
      </c>
      <c r="B50" s="11">
        <v>43273</v>
      </c>
      <c r="C50" t="s">
        <v>54</v>
      </c>
      <c r="D50" s="12" t="s">
        <v>20</v>
      </c>
      <c r="E50" s="13" t="s">
        <v>55</v>
      </c>
      <c r="F50" s="6">
        <f>150+150</f>
        <v>300</v>
      </c>
      <c r="H50" s="6">
        <f t="shared" si="4"/>
        <v>300</v>
      </c>
      <c r="I50" s="14"/>
      <c r="J50" s="14">
        <f t="shared" si="5"/>
        <v>132</v>
      </c>
      <c r="K50" s="6">
        <f t="shared" si="6"/>
        <v>0</v>
      </c>
      <c r="L50" s="6">
        <f t="shared" si="7"/>
        <v>59168.490000000013</v>
      </c>
      <c r="O50" s="6"/>
    </row>
    <row r="51" spans="1:15" x14ac:dyDescent="0.25">
      <c r="A51" s="11">
        <v>43273</v>
      </c>
      <c r="B51" s="11">
        <v>43273</v>
      </c>
      <c r="C51" t="s">
        <v>19</v>
      </c>
      <c r="D51" s="12" t="s">
        <v>20</v>
      </c>
      <c r="E51" s="13" t="s">
        <v>56</v>
      </c>
      <c r="F51" s="6">
        <v>140</v>
      </c>
      <c r="H51" s="6">
        <f t="shared" si="4"/>
        <v>140</v>
      </c>
      <c r="I51" s="14"/>
      <c r="J51" s="14">
        <f t="shared" si="5"/>
        <v>61.6</v>
      </c>
      <c r="K51" s="6">
        <f t="shared" si="6"/>
        <v>0</v>
      </c>
      <c r="L51" s="6">
        <f t="shared" si="7"/>
        <v>59028.490000000013</v>
      </c>
    </row>
    <row r="52" spans="1:15" x14ac:dyDescent="0.25">
      <c r="A52" s="11">
        <v>43273</v>
      </c>
      <c r="B52" s="11">
        <v>43273</v>
      </c>
      <c r="C52" t="s">
        <v>46</v>
      </c>
      <c r="D52" s="12" t="s">
        <v>20</v>
      </c>
      <c r="E52" s="13" t="s">
        <v>53</v>
      </c>
      <c r="F52" s="6">
        <v>25.08</v>
      </c>
      <c r="H52" s="6">
        <f t="shared" si="4"/>
        <v>25.08</v>
      </c>
      <c r="I52" s="14"/>
      <c r="J52" s="14">
        <f t="shared" si="5"/>
        <v>11.0352</v>
      </c>
      <c r="K52" s="6">
        <f t="shared" si="6"/>
        <v>0</v>
      </c>
      <c r="L52" s="6">
        <f t="shared" si="7"/>
        <v>59003.410000000011</v>
      </c>
    </row>
    <row r="53" spans="1:15" x14ac:dyDescent="0.25">
      <c r="A53" s="11">
        <v>43273</v>
      </c>
      <c r="B53" s="11">
        <v>43273</v>
      </c>
      <c r="C53" t="s">
        <v>57</v>
      </c>
      <c r="D53" s="12" t="s">
        <v>20</v>
      </c>
      <c r="E53" s="13" t="s">
        <v>58</v>
      </c>
      <c r="F53" s="6">
        <v>106.2</v>
      </c>
      <c r="H53" s="6">
        <f t="shared" si="4"/>
        <v>106.2</v>
      </c>
      <c r="I53" s="14"/>
      <c r="J53" s="14">
        <f t="shared" si="5"/>
        <v>46.728000000000002</v>
      </c>
      <c r="K53" s="6">
        <f t="shared" si="6"/>
        <v>0</v>
      </c>
      <c r="L53" s="6">
        <f t="shared" si="7"/>
        <v>58897.210000000014</v>
      </c>
    </row>
    <row r="54" spans="1:15" x14ac:dyDescent="0.25">
      <c r="A54" s="11">
        <v>43273</v>
      </c>
      <c r="B54" s="11">
        <v>43273</v>
      </c>
      <c r="C54" t="s">
        <v>27</v>
      </c>
      <c r="D54" s="12" t="s">
        <v>28</v>
      </c>
      <c r="E54" s="13" t="s">
        <v>59</v>
      </c>
      <c r="F54" s="6">
        <v>1994.67</v>
      </c>
      <c r="H54" s="6">
        <f t="shared" si="4"/>
        <v>1994.67</v>
      </c>
      <c r="I54" s="14"/>
      <c r="J54" s="14">
        <f t="shared" si="5"/>
        <v>0</v>
      </c>
      <c r="K54" s="6">
        <f t="shared" si="6"/>
        <v>0</v>
      </c>
      <c r="L54" s="6">
        <f t="shared" si="7"/>
        <v>56902.540000000015</v>
      </c>
    </row>
    <row r="55" spans="1:15" x14ac:dyDescent="0.25">
      <c r="A55" s="11">
        <v>43273</v>
      </c>
      <c r="B55" s="11">
        <v>43273</v>
      </c>
      <c r="C55" t="s">
        <v>60</v>
      </c>
      <c r="D55" s="12" t="s">
        <v>20</v>
      </c>
      <c r="E55" s="13" t="s">
        <v>61</v>
      </c>
      <c r="F55" s="6">
        <f>46.44+35.14</f>
        <v>81.58</v>
      </c>
      <c r="H55" s="6">
        <f t="shared" si="4"/>
        <v>81.58</v>
      </c>
      <c r="I55" s="14"/>
      <c r="J55" s="14">
        <f t="shared" si="5"/>
        <v>35.895200000000003</v>
      </c>
      <c r="K55" s="6">
        <f t="shared" si="6"/>
        <v>0</v>
      </c>
      <c r="L55" s="6">
        <f t="shared" si="7"/>
        <v>56820.960000000014</v>
      </c>
    </row>
    <row r="56" spans="1:15" x14ac:dyDescent="0.25">
      <c r="A56" s="11">
        <v>43273</v>
      </c>
      <c r="B56" s="11">
        <v>43273</v>
      </c>
      <c r="C56" t="s">
        <v>27</v>
      </c>
      <c r="D56" s="12" t="s">
        <v>28</v>
      </c>
      <c r="E56" s="13" t="s">
        <v>62</v>
      </c>
      <c r="F56" s="6">
        <f>1114.44+843.36</f>
        <v>1957.8000000000002</v>
      </c>
      <c r="H56" s="6">
        <f t="shared" si="4"/>
        <v>1957.8000000000002</v>
      </c>
      <c r="I56" s="14"/>
      <c r="J56" s="14">
        <f t="shared" si="5"/>
        <v>0</v>
      </c>
      <c r="K56" s="6">
        <f t="shared" si="6"/>
        <v>0</v>
      </c>
      <c r="L56" s="6">
        <f t="shared" si="7"/>
        <v>54863.160000000011</v>
      </c>
    </row>
    <row r="57" spans="1:15" x14ac:dyDescent="0.25">
      <c r="A57" s="11">
        <v>43273</v>
      </c>
      <c r="B57" s="11">
        <v>43273</v>
      </c>
      <c r="C57" t="s">
        <v>27</v>
      </c>
      <c r="D57" s="12" t="s">
        <v>28</v>
      </c>
      <c r="E57" s="13" t="s">
        <v>63</v>
      </c>
      <c r="F57" s="6">
        <v>34.200000000000003</v>
      </c>
      <c r="H57" s="6">
        <f t="shared" si="4"/>
        <v>34.200000000000003</v>
      </c>
      <c r="I57" s="14"/>
      <c r="J57" s="14">
        <f t="shared" si="5"/>
        <v>0</v>
      </c>
      <c r="K57" s="6">
        <f t="shared" si="6"/>
        <v>0</v>
      </c>
      <c r="L57" s="6">
        <f t="shared" si="7"/>
        <v>54828.960000000014</v>
      </c>
    </row>
    <row r="58" spans="1:15" x14ac:dyDescent="0.25">
      <c r="A58" s="11">
        <v>43273</v>
      </c>
      <c r="B58" s="11">
        <v>43276</v>
      </c>
      <c r="C58" t="s">
        <v>54</v>
      </c>
      <c r="D58" s="12" t="s">
        <v>20</v>
      </c>
      <c r="E58" s="13" t="s">
        <v>64</v>
      </c>
      <c r="F58" s="6">
        <v>1325</v>
      </c>
      <c r="H58" s="6">
        <f t="shared" si="4"/>
        <v>1325</v>
      </c>
      <c r="I58" s="14"/>
      <c r="J58" s="14">
        <f t="shared" si="5"/>
        <v>583</v>
      </c>
      <c r="K58" s="6">
        <f t="shared" si="6"/>
        <v>0</v>
      </c>
      <c r="L58" s="6">
        <f t="shared" si="7"/>
        <v>53503.960000000014</v>
      </c>
    </row>
    <row r="59" spans="1:15" x14ac:dyDescent="0.25">
      <c r="A59" s="11">
        <v>43273</v>
      </c>
      <c r="B59" s="11">
        <v>43276</v>
      </c>
      <c r="C59" t="s">
        <v>65</v>
      </c>
      <c r="D59" s="12" t="s">
        <v>20</v>
      </c>
      <c r="E59" s="13" t="s">
        <v>94</v>
      </c>
      <c r="F59" s="6">
        <v>302.39999999999998</v>
      </c>
      <c r="H59" s="6">
        <f t="shared" si="4"/>
        <v>302.39999999999998</v>
      </c>
      <c r="I59" s="14"/>
      <c r="J59" s="14">
        <f t="shared" si="5"/>
        <v>133.05599999999998</v>
      </c>
      <c r="K59" s="6">
        <f t="shared" si="6"/>
        <v>0</v>
      </c>
      <c r="L59" s="6">
        <f t="shared" si="7"/>
        <v>53201.560000000012</v>
      </c>
    </row>
    <row r="60" spans="1:15" x14ac:dyDescent="0.25">
      <c r="A60" s="11">
        <v>43273</v>
      </c>
      <c r="B60" s="11">
        <v>43276</v>
      </c>
      <c r="C60" t="s">
        <v>27</v>
      </c>
      <c r="D60" s="12" t="s">
        <v>28</v>
      </c>
      <c r="E60" s="13" t="s">
        <v>95</v>
      </c>
      <c r="F60" s="6">
        <v>201.6</v>
      </c>
      <c r="H60" s="6">
        <f t="shared" si="4"/>
        <v>201.6</v>
      </c>
      <c r="I60" s="14"/>
      <c r="J60" s="14">
        <f t="shared" si="5"/>
        <v>0</v>
      </c>
      <c r="K60" s="6">
        <f t="shared" si="6"/>
        <v>0</v>
      </c>
      <c r="L60" s="6">
        <f t="shared" si="7"/>
        <v>52999.960000000014</v>
      </c>
    </row>
    <row r="61" spans="1:15" x14ac:dyDescent="0.25">
      <c r="A61" s="11">
        <v>43273</v>
      </c>
      <c r="B61" s="11">
        <v>43276</v>
      </c>
      <c r="C61" t="s">
        <v>27</v>
      </c>
      <c r="D61" s="12" t="s">
        <v>28</v>
      </c>
      <c r="E61" s="13" t="s">
        <v>94</v>
      </c>
      <c r="F61" s="6">
        <v>201.6</v>
      </c>
      <c r="H61" s="6">
        <f t="shared" si="4"/>
        <v>201.6</v>
      </c>
      <c r="I61" s="14"/>
      <c r="J61" s="14">
        <f t="shared" si="5"/>
        <v>0</v>
      </c>
      <c r="K61" s="6">
        <f t="shared" si="6"/>
        <v>0</v>
      </c>
      <c r="L61" s="6">
        <f t="shared" si="7"/>
        <v>52798.360000000015</v>
      </c>
    </row>
    <row r="62" spans="1:15" x14ac:dyDescent="0.25">
      <c r="A62" s="11">
        <v>43273</v>
      </c>
      <c r="B62" s="11">
        <v>43276</v>
      </c>
      <c r="C62" t="s">
        <v>27</v>
      </c>
      <c r="D62" s="12" t="s">
        <v>28</v>
      </c>
      <c r="E62" s="13" t="s">
        <v>95</v>
      </c>
      <c r="F62" s="6">
        <v>201.6</v>
      </c>
      <c r="H62" s="6">
        <f t="shared" si="4"/>
        <v>201.6</v>
      </c>
      <c r="I62" s="14"/>
      <c r="J62" s="14">
        <f t="shared" si="5"/>
        <v>0</v>
      </c>
      <c r="K62" s="6">
        <f t="shared" si="6"/>
        <v>0</v>
      </c>
      <c r="L62" s="6">
        <f t="shared" si="7"/>
        <v>52596.760000000017</v>
      </c>
    </row>
    <row r="63" spans="1:15" x14ac:dyDescent="0.25">
      <c r="A63" s="11">
        <v>43273</v>
      </c>
      <c r="B63" s="11">
        <v>43276</v>
      </c>
      <c r="C63" t="s">
        <v>27</v>
      </c>
      <c r="D63" s="12" t="s">
        <v>28</v>
      </c>
      <c r="E63" s="13" t="s">
        <v>95</v>
      </c>
      <c r="F63" s="6">
        <v>201.6</v>
      </c>
      <c r="H63" s="6">
        <f t="shared" si="4"/>
        <v>201.6</v>
      </c>
      <c r="I63" s="14"/>
      <c r="J63" s="14">
        <f t="shared" si="5"/>
        <v>0</v>
      </c>
      <c r="K63" s="6">
        <f t="shared" si="6"/>
        <v>0</v>
      </c>
      <c r="L63" s="6">
        <f t="shared" si="7"/>
        <v>52395.160000000018</v>
      </c>
    </row>
    <row r="64" spans="1:15" x14ac:dyDescent="0.25">
      <c r="A64" s="11">
        <v>43273</v>
      </c>
      <c r="B64" s="11">
        <v>43276</v>
      </c>
      <c r="C64" t="s">
        <v>27</v>
      </c>
      <c r="D64" s="12" t="s">
        <v>28</v>
      </c>
      <c r="E64" s="13" t="s">
        <v>95</v>
      </c>
      <c r="F64" s="6">
        <v>201.6</v>
      </c>
      <c r="H64" s="6">
        <f t="shared" si="4"/>
        <v>201.6</v>
      </c>
      <c r="I64" s="14"/>
      <c r="J64" s="14">
        <f t="shared" si="5"/>
        <v>0</v>
      </c>
      <c r="K64" s="6">
        <f t="shared" si="6"/>
        <v>0</v>
      </c>
      <c r="L64" s="6">
        <f t="shared" si="7"/>
        <v>52193.560000000019</v>
      </c>
    </row>
    <row r="65" spans="1:15" x14ac:dyDescent="0.25">
      <c r="A65" s="11">
        <v>43273</v>
      </c>
      <c r="B65" s="11">
        <v>43276</v>
      </c>
      <c r="C65" t="s">
        <v>27</v>
      </c>
      <c r="D65" s="12" t="s">
        <v>28</v>
      </c>
      <c r="E65" s="13" t="s">
        <v>94</v>
      </c>
      <c r="F65" s="6">
        <v>201.6</v>
      </c>
      <c r="H65" s="6">
        <f t="shared" si="4"/>
        <v>201.6</v>
      </c>
      <c r="I65" s="14"/>
      <c r="J65" s="14">
        <f t="shared" si="5"/>
        <v>0</v>
      </c>
      <c r="K65" s="6">
        <f t="shared" si="6"/>
        <v>0</v>
      </c>
      <c r="L65" s="6">
        <f t="shared" si="7"/>
        <v>51991.960000000021</v>
      </c>
    </row>
    <row r="66" spans="1:15" x14ac:dyDescent="0.25">
      <c r="A66" s="11">
        <v>43273</v>
      </c>
      <c r="B66" s="11">
        <v>43276</v>
      </c>
      <c r="C66" t="s">
        <v>27</v>
      </c>
      <c r="D66" s="12" t="s">
        <v>28</v>
      </c>
      <c r="E66" s="13" t="s">
        <v>94</v>
      </c>
      <c r="F66" s="6">
        <v>201.6</v>
      </c>
      <c r="H66" s="6">
        <f t="shared" si="4"/>
        <v>201.6</v>
      </c>
      <c r="I66" s="14"/>
      <c r="J66" s="14">
        <f t="shared" si="5"/>
        <v>0</v>
      </c>
      <c r="K66" s="6">
        <f t="shared" si="6"/>
        <v>0</v>
      </c>
      <c r="L66" s="6">
        <f t="shared" si="7"/>
        <v>51790.360000000022</v>
      </c>
    </row>
    <row r="67" spans="1:15" x14ac:dyDescent="0.25">
      <c r="A67" s="11">
        <v>43273</v>
      </c>
      <c r="B67" s="11">
        <v>43276</v>
      </c>
      <c r="C67" t="s">
        <v>27</v>
      </c>
      <c r="D67" s="12" t="s">
        <v>28</v>
      </c>
      <c r="E67" s="13" t="s">
        <v>94</v>
      </c>
      <c r="F67" s="6">
        <v>100.8</v>
      </c>
      <c r="H67" s="6">
        <f t="shared" si="4"/>
        <v>100.8</v>
      </c>
      <c r="I67" s="14"/>
      <c r="J67" s="14">
        <f t="shared" si="5"/>
        <v>0</v>
      </c>
      <c r="K67" s="6">
        <f t="shared" si="6"/>
        <v>0</v>
      </c>
      <c r="L67" s="6">
        <f t="shared" si="7"/>
        <v>51689.560000000019</v>
      </c>
    </row>
    <row r="68" spans="1:15" x14ac:dyDescent="0.25">
      <c r="A68" s="11">
        <v>43273</v>
      </c>
      <c r="B68" s="11">
        <v>43276</v>
      </c>
      <c r="C68" t="s">
        <v>27</v>
      </c>
      <c r="D68" s="12" t="s">
        <v>28</v>
      </c>
      <c r="E68" s="13" t="s">
        <v>94</v>
      </c>
      <c r="F68" s="6">
        <v>232.96</v>
      </c>
      <c r="H68" s="6">
        <f t="shared" si="4"/>
        <v>232.96</v>
      </c>
      <c r="I68" s="14"/>
      <c r="J68" s="14">
        <f t="shared" si="5"/>
        <v>0</v>
      </c>
      <c r="K68" s="6">
        <f t="shared" si="6"/>
        <v>0</v>
      </c>
      <c r="L68" s="6">
        <f t="shared" si="7"/>
        <v>51456.60000000002</v>
      </c>
    </row>
    <row r="69" spans="1:15" x14ac:dyDescent="0.25">
      <c r="A69" s="11">
        <v>43273</v>
      </c>
      <c r="B69" s="11">
        <v>43276</v>
      </c>
      <c r="C69" t="s">
        <v>27</v>
      </c>
      <c r="D69" s="12" t="s">
        <v>28</v>
      </c>
      <c r="E69" s="13" t="s">
        <v>95</v>
      </c>
      <c r="F69" s="6">
        <v>235.2</v>
      </c>
      <c r="H69" s="6">
        <f t="shared" si="4"/>
        <v>235.2</v>
      </c>
      <c r="I69" s="14"/>
      <c r="J69" s="14">
        <f t="shared" si="5"/>
        <v>0</v>
      </c>
      <c r="K69" s="6">
        <f t="shared" si="6"/>
        <v>0</v>
      </c>
      <c r="L69" s="6">
        <f t="shared" si="7"/>
        <v>51221.400000000023</v>
      </c>
    </row>
    <row r="70" spans="1:15" x14ac:dyDescent="0.25">
      <c r="A70" s="11">
        <v>43273</v>
      </c>
      <c r="B70" s="11">
        <v>43276</v>
      </c>
      <c r="C70" t="s">
        <v>27</v>
      </c>
      <c r="D70" s="12" t="s">
        <v>28</v>
      </c>
      <c r="E70" s="13" t="s">
        <v>94</v>
      </c>
      <c r="F70" s="6">
        <v>235.2</v>
      </c>
      <c r="H70" s="6">
        <f t="shared" si="4"/>
        <v>235.2</v>
      </c>
      <c r="I70" s="14"/>
      <c r="J70" s="14">
        <f t="shared" si="5"/>
        <v>0</v>
      </c>
      <c r="K70" s="6">
        <f t="shared" si="6"/>
        <v>0</v>
      </c>
      <c r="L70" s="6">
        <f t="shared" si="7"/>
        <v>50986.200000000026</v>
      </c>
    </row>
    <row r="71" spans="1:15" x14ac:dyDescent="0.25">
      <c r="A71" s="11">
        <v>43273</v>
      </c>
      <c r="B71" s="11">
        <v>43276</v>
      </c>
      <c r="C71" t="s">
        <v>27</v>
      </c>
      <c r="D71" s="12" t="s">
        <v>28</v>
      </c>
      <c r="E71" s="13" t="s">
        <v>95</v>
      </c>
      <c r="F71" s="6">
        <v>470.4</v>
      </c>
      <c r="H71" s="6">
        <f t="shared" si="4"/>
        <v>470.4</v>
      </c>
      <c r="I71" s="14"/>
      <c r="J71" s="14">
        <f t="shared" si="5"/>
        <v>0</v>
      </c>
      <c r="K71" s="6">
        <f t="shared" si="6"/>
        <v>0</v>
      </c>
      <c r="L71" s="6">
        <f t="shared" si="7"/>
        <v>50515.800000000025</v>
      </c>
    </row>
    <row r="72" spans="1:15" x14ac:dyDescent="0.25">
      <c r="A72" s="11">
        <v>43278</v>
      </c>
      <c r="B72" s="11">
        <v>43278</v>
      </c>
      <c r="C72" t="s">
        <v>66</v>
      </c>
      <c r="D72" s="12" t="s">
        <v>20</v>
      </c>
      <c r="E72" s="13" t="s">
        <v>94</v>
      </c>
      <c r="F72" s="6">
        <v>671.76</v>
      </c>
      <c r="H72" s="6">
        <f t="shared" ref="H72:H80" si="8">F72+G72</f>
        <v>671.76</v>
      </c>
      <c r="I72" s="14"/>
      <c r="J72" s="14">
        <f t="shared" ref="J72:J80" si="9">IF(G72=0, IF(D72="Y", (F72*$G$5) + (I72*$G$5), 0), 0)</f>
        <v>295.57440000000003</v>
      </c>
      <c r="K72" s="6">
        <f t="shared" ref="K72:K80" si="10">IF(H72&gt;0, 0, I72+J72)</f>
        <v>0</v>
      </c>
      <c r="L72" s="6">
        <f t="shared" si="7"/>
        <v>49844.040000000023</v>
      </c>
    </row>
    <row r="73" spans="1:15" x14ac:dyDescent="0.25">
      <c r="A73" s="11">
        <v>43256</v>
      </c>
      <c r="B73" s="11">
        <v>43256</v>
      </c>
      <c r="C73" t="s">
        <v>19</v>
      </c>
      <c r="D73" s="12" t="s">
        <v>20</v>
      </c>
      <c r="E73" s="13" t="s">
        <v>68</v>
      </c>
      <c r="F73" s="6">
        <v>-0.11</v>
      </c>
      <c r="H73" s="6">
        <f t="shared" si="8"/>
        <v>-0.11</v>
      </c>
      <c r="I73" s="14"/>
      <c r="J73" s="14">
        <f t="shared" si="9"/>
        <v>-4.8399999999999999E-2</v>
      </c>
      <c r="K73" s="20">
        <v>0</v>
      </c>
      <c r="L73" s="6">
        <f t="shared" si="7"/>
        <v>49844.150000000023</v>
      </c>
    </row>
    <row r="74" spans="1:15" x14ac:dyDescent="0.25">
      <c r="A74" s="11">
        <v>43256</v>
      </c>
      <c r="B74" s="11">
        <v>43256</v>
      </c>
      <c r="C74" t="s">
        <v>27</v>
      </c>
      <c r="D74" s="12" t="s">
        <v>28</v>
      </c>
      <c r="E74" s="13" t="s">
        <v>68</v>
      </c>
      <c r="F74" s="6">
        <f>-(32.52+19.41)</f>
        <v>-51.930000000000007</v>
      </c>
      <c r="H74" s="6">
        <f t="shared" si="8"/>
        <v>-51.930000000000007</v>
      </c>
      <c r="I74" s="14"/>
      <c r="J74" s="14">
        <f t="shared" si="9"/>
        <v>0</v>
      </c>
      <c r="K74" s="6">
        <f t="shared" si="10"/>
        <v>0</v>
      </c>
      <c r="L74" s="6">
        <f t="shared" si="7"/>
        <v>49896.080000000024</v>
      </c>
    </row>
    <row r="75" spans="1:15" x14ac:dyDescent="0.25">
      <c r="A75" s="11">
        <v>43256</v>
      </c>
      <c r="B75" s="11">
        <v>43256</v>
      </c>
      <c r="C75" t="s">
        <v>54</v>
      </c>
      <c r="D75" s="12" t="s">
        <v>20</v>
      </c>
      <c r="E75" s="13" t="s">
        <v>68</v>
      </c>
      <c r="F75" s="6">
        <v>-1.31</v>
      </c>
      <c r="H75" s="6">
        <f t="shared" si="8"/>
        <v>-1.31</v>
      </c>
      <c r="I75" s="14"/>
      <c r="J75" s="14">
        <f t="shared" si="9"/>
        <v>-0.57640000000000002</v>
      </c>
      <c r="K75" s="20">
        <v>0</v>
      </c>
      <c r="L75" s="6">
        <f t="shared" si="7"/>
        <v>49897.390000000021</v>
      </c>
    </row>
    <row r="76" spans="1:15" x14ac:dyDescent="0.25">
      <c r="A76" s="11">
        <v>43281</v>
      </c>
      <c r="B76" s="11">
        <v>43292</v>
      </c>
      <c r="C76" t="s">
        <v>31</v>
      </c>
      <c r="D76" s="12" t="s">
        <v>20</v>
      </c>
      <c r="E76" s="13" t="s">
        <v>97</v>
      </c>
      <c r="F76" s="6">
        <v>179.36</v>
      </c>
      <c r="H76" s="6">
        <f t="shared" si="8"/>
        <v>179.36</v>
      </c>
      <c r="I76" s="14"/>
      <c r="J76" s="14">
        <f t="shared" si="9"/>
        <v>78.918400000000005</v>
      </c>
      <c r="K76" s="6">
        <f t="shared" si="10"/>
        <v>0</v>
      </c>
      <c r="L76" s="6">
        <f t="shared" si="7"/>
        <v>49718.030000000021</v>
      </c>
      <c r="O76" s="6"/>
    </row>
    <row r="77" spans="1:15" x14ac:dyDescent="0.25">
      <c r="A77" s="11">
        <v>43281</v>
      </c>
      <c r="B77" s="11">
        <v>43292</v>
      </c>
      <c r="C77" t="s">
        <v>31</v>
      </c>
      <c r="D77" s="12" t="s">
        <v>20</v>
      </c>
      <c r="E77" s="13" t="s">
        <v>97</v>
      </c>
      <c r="F77" s="6">
        <v>55.22</v>
      </c>
      <c r="H77" s="6">
        <f t="shared" si="8"/>
        <v>55.22</v>
      </c>
      <c r="I77" s="14"/>
      <c r="J77" s="14">
        <f t="shared" si="9"/>
        <v>24.296800000000001</v>
      </c>
      <c r="K77" s="6">
        <f t="shared" si="10"/>
        <v>0</v>
      </c>
      <c r="L77" s="6">
        <f t="shared" si="7"/>
        <v>49662.810000000019</v>
      </c>
    </row>
    <row r="78" spans="1:15" x14ac:dyDescent="0.25">
      <c r="A78" s="11">
        <v>43251</v>
      </c>
      <c r="B78" s="11">
        <v>43281</v>
      </c>
      <c r="C78" t="s">
        <v>33</v>
      </c>
      <c r="D78" s="12" t="s">
        <v>20</v>
      </c>
      <c r="E78" s="13" t="s">
        <v>67</v>
      </c>
      <c r="F78" s="6">
        <v>212.65</v>
      </c>
      <c r="H78" s="6">
        <f t="shared" si="8"/>
        <v>212.65</v>
      </c>
      <c r="I78" s="14"/>
      <c r="J78" s="14">
        <f t="shared" si="9"/>
        <v>93.566000000000003</v>
      </c>
      <c r="K78" s="6">
        <f t="shared" si="10"/>
        <v>0</v>
      </c>
      <c r="L78" s="6">
        <f t="shared" si="7"/>
        <v>49450.160000000018</v>
      </c>
    </row>
    <row r="79" spans="1:15" x14ac:dyDescent="0.25">
      <c r="A79" s="11">
        <v>43281</v>
      </c>
      <c r="B79" s="11">
        <v>43281</v>
      </c>
      <c r="C79" t="s">
        <v>29</v>
      </c>
      <c r="D79" s="12" t="s">
        <v>28</v>
      </c>
      <c r="E79" s="13" t="s">
        <v>69</v>
      </c>
      <c r="G79" s="6">
        <v>2881.94</v>
      </c>
      <c r="H79" s="6">
        <f t="shared" si="8"/>
        <v>2881.94</v>
      </c>
      <c r="I79" s="14"/>
      <c r="J79" s="14">
        <f t="shared" si="9"/>
        <v>0</v>
      </c>
      <c r="K79" s="6">
        <f t="shared" si="10"/>
        <v>0</v>
      </c>
      <c r="L79" s="6">
        <f t="shared" si="7"/>
        <v>46568.220000000016</v>
      </c>
    </row>
    <row r="80" spans="1:15" x14ac:dyDescent="0.25">
      <c r="A80" s="11">
        <v>43284</v>
      </c>
      <c r="B80" s="11">
        <v>43284</v>
      </c>
      <c r="C80" t="s">
        <v>70</v>
      </c>
      <c r="D80" s="12" t="s">
        <v>20</v>
      </c>
      <c r="E80" s="18" t="s">
        <v>86</v>
      </c>
      <c r="F80" s="6">
        <v>104.7</v>
      </c>
      <c r="H80" s="6">
        <f t="shared" si="8"/>
        <v>104.7</v>
      </c>
      <c r="I80" s="14"/>
      <c r="J80" s="14">
        <f t="shared" si="9"/>
        <v>46.068000000000005</v>
      </c>
      <c r="K80" s="6">
        <f t="shared" si="10"/>
        <v>0</v>
      </c>
      <c r="L80" s="6">
        <f t="shared" si="7"/>
        <v>46463.520000000019</v>
      </c>
      <c r="O80" s="6"/>
    </row>
    <row r="81" spans="1:15" x14ac:dyDescent="0.25">
      <c r="A81" s="19">
        <v>43262</v>
      </c>
      <c r="B81" s="11">
        <v>43284</v>
      </c>
      <c r="C81" t="s">
        <v>25</v>
      </c>
      <c r="D81" s="12" t="s">
        <v>20</v>
      </c>
      <c r="E81" s="18" t="s">
        <v>71</v>
      </c>
      <c r="F81" s="6">
        <f>28.6</f>
        <v>28.6</v>
      </c>
      <c r="H81" s="6">
        <f t="shared" ref="H81:H94" si="11">F81+G81</f>
        <v>28.6</v>
      </c>
      <c r="I81" s="14"/>
      <c r="J81" s="14">
        <f t="shared" ref="J81:J94" si="12">IF(G81=0, IF(D81="Y", (F81*$G$5) + (I81*$G$5), 0), 0)</f>
        <v>12.584000000000001</v>
      </c>
      <c r="K81" s="6">
        <f t="shared" ref="K81:K94" si="13">IF(H81&gt;0, 0, I81+J81)</f>
        <v>0</v>
      </c>
      <c r="L81" s="6">
        <f t="shared" ref="L81:L94" si="14">L80-H81-K81</f>
        <v>46434.92000000002</v>
      </c>
    </row>
    <row r="82" spans="1:15" x14ac:dyDescent="0.25">
      <c r="A82" s="19">
        <v>43213</v>
      </c>
      <c r="B82" s="11">
        <v>43284</v>
      </c>
      <c r="C82" t="s">
        <v>72</v>
      </c>
      <c r="D82" s="12" t="s">
        <v>20</v>
      </c>
      <c r="E82" s="13" t="s">
        <v>87</v>
      </c>
      <c r="F82" s="6">
        <v>25</v>
      </c>
      <c r="H82" s="6">
        <f t="shared" si="11"/>
        <v>25</v>
      </c>
      <c r="I82" s="14"/>
      <c r="J82" s="14">
        <f t="shared" si="12"/>
        <v>11</v>
      </c>
      <c r="K82" s="6">
        <f t="shared" si="13"/>
        <v>0</v>
      </c>
      <c r="L82" s="6">
        <f t="shared" si="14"/>
        <v>46409.92000000002</v>
      </c>
    </row>
    <row r="83" spans="1:15" x14ac:dyDescent="0.25">
      <c r="A83" s="11">
        <v>43270</v>
      </c>
      <c r="B83" s="11">
        <v>43284</v>
      </c>
      <c r="C83" t="s">
        <v>60</v>
      </c>
      <c r="D83" s="12" t="s">
        <v>20</v>
      </c>
      <c r="E83" s="13" t="s">
        <v>73</v>
      </c>
      <c r="F83" s="6">
        <v>25.59</v>
      </c>
      <c r="H83" s="6">
        <f t="shared" si="11"/>
        <v>25.59</v>
      </c>
      <c r="I83" s="14"/>
      <c r="J83" s="14">
        <f t="shared" si="12"/>
        <v>11.259600000000001</v>
      </c>
      <c r="K83" s="6">
        <f t="shared" si="13"/>
        <v>0</v>
      </c>
      <c r="L83" s="6">
        <f t="shared" si="14"/>
        <v>46384.330000000024</v>
      </c>
    </row>
    <row r="84" spans="1:15" x14ac:dyDescent="0.25">
      <c r="A84" s="11">
        <v>43270</v>
      </c>
      <c r="B84" s="11">
        <v>43284</v>
      </c>
      <c r="C84" t="s">
        <v>27</v>
      </c>
      <c r="D84" s="12" t="s">
        <v>28</v>
      </c>
      <c r="E84" s="13" t="s">
        <v>63</v>
      </c>
      <c r="F84" s="6">
        <v>562.96</v>
      </c>
      <c r="H84" s="6">
        <f t="shared" si="11"/>
        <v>562.96</v>
      </c>
      <c r="I84" s="14"/>
      <c r="J84" s="14">
        <f t="shared" si="12"/>
        <v>0</v>
      </c>
      <c r="K84" s="6">
        <f t="shared" si="13"/>
        <v>0</v>
      </c>
      <c r="L84" s="6">
        <f t="shared" si="14"/>
        <v>45821.370000000024</v>
      </c>
    </row>
    <row r="85" spans="1:15" x14ac:dyDescent="0.25">
      <c r="A85" s="11">
        <v>43262</v>
      </c>
      <c r="B85" s="11">
        <v>43287</v>
      </c>
      <c r="C85" t="s">
        <v>19</v>
      </c>
      <c r="D85" s="12" t="s">
        <v>20</v>
      </c>
      <c r="E85" s="13" t="s">
        <v>74</v>
      </c>
      <c r="F85" s="6">
        <v>1313.81</v>
      </c>
      <c r="H85" s="6">
        <f t="shared" si="11"/>
        <v>1313.81</v>
      </c>
      <c r="I85" s="14"/>
      <c r="J85" s="14">
        <f t="shared" si="12"/>
        <v>578.07640000000004</v>
      </c>
      <c r="K85" s="6">
        <f t="shared" si="13"/>
        <v>0</v>
      </c>
      <c r="L85" s="6">
        <f t="shared" si="14"/>
        <v>44507.560000000027</v>
      </c>
    </row>
    <row r="86" spans="1:15" x14ac:dyDescent="0.25">
      <c r="A86" s="11">
        <v>43270</v>
      </c>
      <c r="B86" s="11">
        <v>43292</v>
      </c>
      <c r="C86" t="s">
        <v>35</v>
      </c>
      <c r="D86" s="12" t="s">
        <v>20</v>
      </c>
      <c r="E86" s="13" t="s">
        <v>75</v>
      </c>
      <c r="F86" s="6">
        <v>27.71</v>
      </c>
      <c r="H86" s="6">
        <f t="shared" si="11"/>
        <v>27.71</v>
      </c>
      <c r="I86" s="14"/>
      <c r="J86" s="14">
        <f t="shared" si="12"/>
        <v>12.192400000000001</v>
      </c>
      <c r="K86" s="6">
        <f t="shared" si="13"/>
        <v>0</v>
      </c>
      <c r="L86" s="6">
        <f t="shared" si="14"/>
        <v>44479.850000000028</v>
      </c>
    </row>
    <row r="87" spans="1:15" x14ac:dyDescent="0.25">
      <c r="A87" s="11">
        <v>43271</v>
      </c>
      <c r="B87" s="11">
        <v>43284</v>
      </c>
      <c r="C87" t="s">
        <v>25</v>
      </c>
      <c r="D87" s="12" t="s">
        <v>20</v>
      </c>
      <c r="E87" s="13" t="s">
        <v>88</v>
      </c>
      <c r="F87" s="6">
        <v>12.45</v>
      </c>
      <c r="H87" s="6">
        <f t="shared" si="11"/>
        <v>12.45</v>
      </c>
      <c r="I87" s="14"/>
      <c r="J87" s="14">
        <f t="shared" si="12"/>
        <v>5.4779999999999998</v>
      </c>
      <c r="K87" s="6">
        <f t="shared" si="13"/>
        <v>0</v>
      </c>
      <c r="L87" s="6">
        <f t="shared" si="14"/>
        <v>44467.400000000031</v>
      </c>
    </row>
    <row r="88" spans="1:15" x14ac:dyDescent="0.25">
      <c r="A88" s="11">
        <v>43272</v>
      </c>
      <c r="B88" s="11">
        <v>43292</v>
      </c>
      <c r="C88" t="s">
        <v>76</v>
      </c>
      <c r="D88" s="12" t="s">
        <v>20</v>
      </c>
      <c r="E88" s="13" t="s">
        <v>94</v>
      </c>
      <c r="F88" s="6">
        <v>116</v>
      </c>
      <c r="H88" s="6">
        <f t="shared" si="11"/>
        <v>116</v>
      </c>
      <c r="I88" s="14"/>
      <c r="J88" s="14">
        <f t="shared" si="12"/>
        <v>51.04</v>
      </c>
      <c r="K88" s="6">
        <f t="shared" si="13"/>
        <v>0</v>
      </c>
      <c r="L88" s="6">
        <f t="shared" si="14"/>
        <v>44351.400000000031</v>
      </c>
    </row>
    <row r="89" spans="1:15" x14ac:dyDescent="0.25">
      <c r="A89" s="11">
        <v>43272</v>
      </c>
      <c r="B89" s="11">
        <v>43292</v>
      </c>
      <c r="C89" t="s">
        <v>27</v>
      </c>
      <c r="D89" s="12" t="s">
        <v>28</v>
      </c>
      <c r="E89" s="13" t="s">
        <v>77</v>
      </c>
      <c r="F89" s="6">
        <v>-187.78</v>
      </c>
      <c r="H89" s="6">
        <f t="shared" si="11"/>
        <v>-187.78</v>
      </c>
      <c r="I89" s="14"/>
      <c r="J89" s="14">
        <f t="shared" si="12"/>
        <v>0</v>
      </c>
      <c r="K89" s="6">
        <f t="shared" si="13"/>
        <v>0</v>
      </c>
      <c r="L89" s="6">
        <f t="shared" si="14"/>
        <v>44539.180000000029</v>
      </c>
    </row>
    <row r="90" spans="1:15" x14ac:dyDescent="0.25">
      <c r="A90" s="11">
        <v>43272</v>
      </c>
      <c r="B90" s="11">
        <v>43292</v>
      </c>
      <c r="C90" t="s">
        <v>27</v>
      </c>
      <c r="D90" s="12" t="s">
        <v>28</v>
      </c>
      <c r="E90" s="13" t="s">
        <v>94</v>
      </c>
      <c r="F90" s="6">
        <v>321.27999999999997</v>
      </c>
      <c r="H90" s="6">
        <f t="shared" si="11"/>
        <v>321.27999999999997</v>
      </c>
      <c r="I90" s="14"/>
      <c r="J90" s="14">
        <f t="shared" si="12"/>
        <v>0</v>
      </c>
      <c r="K90" s="6">
        <f t="shared" si="13"/>
        <v>0</v>
      </c>
      <c r="L90" s="6">
        <f t="shared" si="14"/>
        <v>44217.900000000031</v>
      </c>
    </row>
    <row r="91" spans="1:15" x14ac:dyDescent="0.25">
      <c r="A91" s="11">
        <v>43272</v>
      </c>
      <c r="B91" s="11">
        <v>43292</v>
      </c>
      <c r="C91" t="s">
        <v>27</v>
      </c>
      <c r="D91" s="12" t="s">
        <v>28</v>
      </c>
      <c r="E91" s="13" t="s">
        <v>94</v>
      </c>
      <c r="F91" s="6">
        <v>574.96</v>
      </c>
      <c r="H91" s="6">
        <f t="shared" si="11"/>
        <v>574.96</v>
      </c>
      <c r="I91" s="14"/>
      <c r="J91" s="14">
        <f t="shared" si="12"/>
        <v>0</v>
      </c>
      <c r="K91" s="6">
        <f t="shared" si="13"/>
        <v>0</v>
      </c>
      <c r="L91" s="6">
        <f t="shared" si="14"/>
        <v>43642.940000000031</v>
      </c>
    </row>
    <row r="92" spans="1:15" x14ac:dyDescent="0.25">
      <c r="A92" s="11">
        <v>43273</v>
      </c>
      <c r="B92" s="11">
        <v>43294</v>
      </c>
      <c r="C92" t="s">
        <v>25</v>
      </c>
      <c r="D92" s="12" t="s">
        <v>20</v>
      </c>
      <c r="E92" s="13" t="s">
        <v>78</v>
      </c>
      <c r="F92" s="6">
        <v>35.4</v>
      </c>
      <c r="H92" s="6">
        <f t="shared" si="11"/>
        <v>35.4</v>
      </c>
      <c r="I92" s="14"/>
      <c r="J92" s="14">
        <f t="shared" si="12"/>
        <v>15.575999999999999</v>
      </c>
      <c r="K92" s="6">
        <f t="shared" si="13"/>
        <v>0</v>
      </c>
      <c r="L92" s="6">
        <f t="shared" si="14"/>
        <v>43607.54000000003</v>
      </c>
    </row>
    <row r="93" spans="1:15" x14ac:dyDescent="0.25">
      <c r="A93" s="11">
        <v>43297</v>
      </c>
      <c r="B93" s="11">
        <v>43297</v>
      </c>
      <c r="C93" t="s">
        <v>79</v>
      </c>
      <c r="D93" s="12" t="s">
        <v>20</v>
      </c>
      <c r="E93" s="13" t="s">
        <v>80</v>
      </c>
      <c r="F93" s="6">
        <v>100</v>
      </c>
      <c r="H93" s="6">
        <f t="shared" si="11"/>
        <v>100</v>
      </c>
      <c r="I93" s="14"/>
      <c r="J93" s="14">
        <f t="shared" si="12"/>
        <v>44</v>
      </c>
      <c r="K93" s="6">
        <f t="shared" si="13"/>
        <v>0</v>
      </c>
      <c r="L93" s="6">
        <f t="shared" si="14"/>
        <v>43507.54000000003</v>
      </c>
    </row>
    <row r="94" spans="1:15" x14ac:dyDescent="0.25">
      <c r="A94" s="11">
        <v>43272</v>
      </c>
      <c r="B94" s="11">
        <v>43299</v>
      </c>
      <c r="C94" t="s">
        <v>27</v>
      </c>
      <c r="D94" s="12" t="s">
        <v>28</v>
      </c>
      <c r="E94" s="13" t="s">
        <v>95</v>
      </c>
      <c r="F94" s="6">
        <v>606.27</v>
      </c>
      <c r="H94" s="6">
        <f t="shared" si="11"/>
        <v>606.27</v>
      </c>
      <c r="I94" s="14"/>
      <c r="J94" s="14">
        <f t="shared" si="12"/>
        <v>0</v>
      </c>
      <c r="K94" s="6">
        <f t="shared" si="13"/>
        <v>0</v>
      </c>
      <c r="L94" s="6">
        <f t="shared" si="14"/>
        <v>42901.270000000033</v>
      </c>
      <c r="O94" s="6"/>
    </row>
    <row r="95" spans="1:15" x14ac:dyDescent="0.25">
      <c r="A95" s="11">
        <v>43312</v>
      </c>
      <c r="B95" s="11">
        <v>43312</v>
      </c>
      <c r="C95" t="s">
        <v>29</v>
      </c>
      <c r="D95" s="12" t="s">
        <v>28</v>
      </c>
      <c r="E95" s="13" t="s">
        <v>81</v>
      </c>
      <c r="G95" s="6">
        <v>736.24</v>
      </c>
      <c r="H95" s="6">
        <f t="shared" ref="H95:H128" si="15">F95+G95</f>
        <v>736.24</v>
      </c>
      <c r="I95" s="14"/>
      <c r="J95" s="14">
        <f t="shared" ref="J95:J128" si="16">IF(G95=0, IF(D95="Y", (F95*$G$5) + (I95*$G$5), 0), 0)</f>
        <v>0</v>
      </c>
      <c r="K95" s="6">
        <f t="shared" ref="K95:K128" si="17">IF(H95&gt;0, 0, I95+J95)</f>
        <v>0</v>
      </c>
      <c r="L95" s="6">
        <f t="shared" ref="L95:L128" si="18">L94-H95-K95</f>
        <v>42165.030000000035</v>
      </c>
    </row>
    <row r="96" spans="1:15" x14ac:dyDescent="0.25">
      <c r="A96" s="11">
        <v>43312</v>
      </c>
      <c r="B96" s="11">
        <v>43322</v>
      </c>
      <c r="C96" t="s">
        <v>31</v>
      </c>
      <c r="D96" s="12" t="s">
        <v>20</v>
      </c>
      <c r="E96" s="13" t="s">
        <v>98</v>
      </c>
      <c r="F96" s="6">
        <v>280.89</v>
      </c>
      <c r="H96" s="6">
        <f t="shared" si="15"/>
        <v>280.89</v>
      </c>
      <c r="I96" s="14"/>
      <c r="J96" s="14">
        <f t="shared" si="16"/>
        <v>123.5916</v>
      </c>
      <c r="K96" s="6">
        <f t="shared" si="17"/>
        <v>0</v>
      </c>
      <c r="L96" s="6">
        <f t="shared" si="18"/>
        <v>41884.140000000036</v>
      </c>
    </row>
    <row r="97" spans="1:16" x14ac:dyDescent="0.25">
      <c r="A97" s="11">
        <v>43312</v>
      </c>
      <c r="B97" s="11">
        <v>43322</v>
      </c>
      <c r="C97" t="s">
        <v>31</v>
      </c>
      <c r="D97" s="12" t="s">
        <v>20</v>
      </c>
      <c r="E97" s="13" t="s">
        <v>98</v>
      </c>
      <c r="F97" s="6">
        <v>295.25</v>
      </c>
      <c r="H97" s="6">
        <f t="shared" si="15"/>
        <v>295.25</v>
      </c>
      <c r="I97" s="14"/>
      <c r="J97" s="14">
        <f t="shared" si="16"/>
        <v>129.91</v>
      </c>
      <c r="K97" s="6">
        <f t="shared" si="17"/>
        <v>0</v>
      </c>
      <c r="L97" s="6">
        <f t="shared" si="18"/>
        <v>41588.890000000036</v>
      </c>
    </row>
    <row r="98" spans="1:16" x14ac:dyDescent="0.25">
      <c r="A98" s="11">
        <v>43312</v>
      </c>
      <c r="B98" s="11">
        <v>43322</v>
      </c>
      <c r="C98" t="s">
        <v>31</v>
      </c>
      <c r="D98" s="12" t="s">
        <v>20</v>
      </c>
      <c r="E98" s="13" t="s">
        <v>98</v>
      </c>
      <c r="F98" s="6">
        <v>115.67</v>
      </c>
      <c r="H98" s="6">
        <f t="shared" si="15"/>
        <v>115.67</v>
      </c>
      <c r="I98" s="14"/>
      <c r="J98" s="14">
        <f t="shared" si="16"/>
        <v>50.894800000000004</v>
      </c>
      <c r="K98" s="6">
        <f t="shared" si="17"/>
        <v>0</v>
      </c>
      <c r="L98" s="6">
        <f t="shared" si="18"/>
        <v>41473.220000000038</v>
      </c>
    </row>
    <row r="99" spans="1:16" x14ac:dyDescent="0.25">
      <c r="A99" s="11">
        <v>43312</v>
      </c>
      <c r="B99" s="11">
        <v>43322</v>
      </c>
      <c r="C99" t="s">
        <v>33</v>
      </c>
      <c r="D99" s="12" t="s">
        <v>20</v>
      </c>
      <c r="E99" s="13" t="s">
        <v>82</v>
      </c>
      <c r="F99" s="6">
        <v>355.18</v>
      </c>
      <c r="H99" s="6">
        <f t="shared" si="15"/>
        <v>355.18</v>
      </c>
      <c r="I99" s="14"/>
      <c r="J99" s="14">
        <f t="shared" si="16"/>
        <v>156.2792</v>
      </c>
      <c r="K99" s="6">
        <f t="shared" si="17"/>
        <v>0</v>
      </c>
      <c r="L99" s="6">
        <f t="shared" si="18"/>
        <v>41118.040000000037</v>
      </c>
    </row>
    <row r="100" spans="1:16" x14ac:dyDescent="0.25">
      <c r="A100" s="11">
        <v>43329</v>
      </c>
      <c r="B100" s="11">
        <v>43329</v>
      </c>
      <c r="C100" t="s">
        <v>52</v>
      </c>
      <c r="D100" s="12" t="s">
        <v>20</v>
      </c>
      <c r="E100" s="13" t="s">
        <v>99</v>
      </c>
      <c r="F100" s="6">
        <v>122.7</v>
      </c>
      <c r="H100" s="6">
        <f t="shared" si="15"/>
        <v>122.7</v>
      </c>
      <c r="I100" s="14"/>
      <c r="J100" s="14">
        <f t="shared" si="16"/>
        <v>53.988</v>
      </c>
      <c r="K100" s="6">
        <f t="shared" si="17"/>
        <v>0</v>
      </c>
      <c r="L100" s="6">
        <f t="shared" si="18"/>
        <v>40995.34000000004</v>
      </c>
    </row>
    <row r="101" spans="1:16" x14ac:dyDescent="0.25">
      <c r="A101" s="11">
        <v>43329</v>
      </c>
      <c r="B101" s="11">
        <v>43329</v>
      </c>
      <c r="C101" t="s">
        <v>83</v>
      </c>
      <c r="D101" s="12" t="s">
        <v>20</v>
      </c>
      <c r="E101" s="13" t="s">
        <v>99</v>
      </c>
      <c r="F101" s="6">
        <v>245</v>
      </c>
      <c r="H101" s="6">
        <f t="shared" si="15"/>
        <v>245</v>
      </c>
      <c r="I101" s="14"/>
      <c r="J101" s="14">
        <f t="shared" si="16"/>
        <v>107.8</v>
      </c>
      <c r="K101" s="6">
        <f t="shared" si="17"/>
        <v>0</v>
      </c>
      <c r="L101" s="6">
        <f t="shared" si="18"/>
        <v>40750.34000000004</v>
      </c>
    </row>
    <row r="102" spans="1:16" x14ac:dyDescent="0.25">
      <c r="A102" s="11">
        <v>43332</v>
      </c>
      <c r="B102" s="11">
        <v>43332</v>
      </c>
      <c r="C102" t="s">
        <v>52</v>
      </c>
      <c r="D102" s="12" t="s">
        <v>20</v>
      </c>
      <c r="E102" s="13" t="s">
        <v>99</v>
      </c>
      <c r="F102" s="6">
        <v>264.39999999999998</v>
      </c>
      <c r="H102" s="6">
        <f t="shared" si="15"/>
        <v>264.39999999999998</v>
      </c>
      <c r="I102" s="14"/>
      <c r="J102" s="14">
        <f t="shared" si="16"/>
        <v>116.33599999999998</v>
      </c>
      <c r="K102" s="6">
        <f t="shared" si="17"/>
        <v>0</v>
      </c>
      <c r="L102" s="6">
        <f t="shared" si="18"/>
        <v>40485.940000000039</v>
      </c>
    </row>
    <row r="103" spans="1:16" x14ac:dyDescent="0.25">
      <c r="A103" s="11">
        <v>43336</v>
      </c>
      <c r="B103" s="11">
        <v>43336</v>
      </c>
      <c r="C103" t="s">
        <v>27</v>
      </c>
      <c r="D103" s="12" t="s">
        <v>28</v>
      </c>
      <c r="E103" s="13" t="s">
        <v>99</v>
      </c>
      <c r="F103" s="6">
        <f>250.4+45</f>
        <v>295.39999999999998</v>
      </c>
      <c r="H103" s="6">
        <f t="shared" si="15"/>
        <v>295.39999999999998</v>
      </c>
      <c r="I103" s="14"/>
      <c r="J103" s="14">
        <f t="shared" si="16"/>
        <v>0</v>
      </c>
      <c r="K103" s="6">
        <f t="shared" si="17"/>
        <v>0</v>
      </c>
      <c r="L103" s="6">
        <f t="shared" si="18"/>
        <v>40190.540000000037</v>
      </c>
    </row>
    <row r="104" spans="1:16" x14ac:dyDescent="0.25">
      <c r="A104" s="11">
        <v>43343</v>
      </c>
      <c r="B104" s="11">
        <v>43343</v>
      </c>
      <c r="C104" t="s">
        <v>27</v>
      </c>
      <c r="D104" s="12" t="s">
        <v>28</v>
      </c>
      <c r="E104" s="13" t="s">
        <v>99</v>
      </c>
      <c r="F104" s="6">
        <f>45+297.4</f>
        <v>342.4</v>
      </c>
      <c r="H104" s="6">
        <f t="shared" si="15"/>
        <v>342.4</v>
      </c>
      <c r="I104" s="14"/>
      <c r="J104" s="14">
        <f t="shared" si="16"/>
        <v>0</v>
      </c>
      <c r="K104" s="6">
        <f t="shared" si="17"/>
        <v>0</v>
      </c>
      <c r="L104" s="6">
        <f t="shared" si="18"/>
        <v>39848.140000000036</v>
      </c>
    </row>
    <row r="105" spans="1:16" x14ac:dyDescent="0.25">
      <c r="A105" s="11">
        <v>43342</v>
      </c>
      <c r="B105" s="11">
        <v>43343</v>
      </c>
      <c r="C105" t="s">
        <v>29</v>
      </c>
      <c r="D105" s="12" t="s">
        <v>28</v>
      </c>
      <c r="E105" s="13" t="s">
        <v>84</v>
      </c>
      <c r="G105" s="6">
        <v>789.82</v>
      </c>
      <c r="H105" s="6">
        <f t="shared" si="15"/>
        <v>789.82</v>
      </c>
      <c r="I105" s="14"/>
      <c r="J105" s="14">
        <f t="shared" si="16"/>
        <v>0</v>
      </c>
      <c r="K105" s="6">
        <f t="shared" si="17"/>
        <v>0</v>
      </c>
      <c r="L105" s="6">
        <f t="shared" si="18"/>
        <v>39058.320000000036</v>
      </c>
      <c r="P105" s="6"/>
    </row>
    <row r="106" spans="1:16" x14ac:dyDescent="0.25">
      <c r="A106" s="11">
        <v>43346</v>
      </c>
      <c r="B106" s="11">
        <v>43346</v>
      </c>
      <c r="C106" t="s">
        <v>27</v>
      </c>
      <c r="D106" s="12" t="s">
        <v>28</v>
      </c>
      <c r="E106" s="13" t="s">
        <v>99</v>
      </c>
      <c r="F106" s="6">
        <f>367.61+45</f>
        <v>412.61</v>
      </c>
      <c r="H106" s="6">
        <f t="shared" si="15"/>
        <v>412.61</v>
      </c>
      <c r="I106" s="14"/>
      <c r="J106" s="14">
        <f t="shared" si="16"/>
        <v>0</v>
      </c>
      <c r="K106" s="6">
        <f t="shared" si="17"/>
        <v>0</v>
      </c>
      <c r="L106" s="6">
        <f t="shared" si="18"/>
        <v>38645.710000000036</v>
      </c>
    </row>
    <row r="107" spans="1:16" x14ac:dyDescent="0.25">
      <c r="A107" s="11">
        <v>43348</v>
      </c>
      <c r="B107" s="11">
        <v>43348</v>
      </c>
      <c r="C107" t="s">
        <v>27</v>
      </c>
      <c r="D107" s="12" t="s">
        <v>28</v>
      </c>
      <c r="E107" s="13" t="s">
        <v>99</v>
      </c>
      <c r="F107" s="6">
        <f>40+245</f>
        <v>285</v>
      </c>
      <c r="H107" s="6">
        <f t="shared" si="15"/>
        <v>285</v>
      </c>
      <c r="I107" s="14"/>
      <c r="J107" s="14">
        <f t="shared" si="16"/>
        <v>0</v>
      </c>
      <c r="K107" s="6">
        <f t="shared" si="17"/>
        <v>0</v>
      </c>
      <c r="L107" s="6">
        <f t="shared" si="18"/>
        <v>38360.710000000036</v>
      </c>
    </row>
    <row r="108" spans="1:16" x14ac:dyDescent="0.25">
      <c r="A108" s="11">
        <v>43348</v>
      </c>
      <c r="B108" s="11">
        <v>43348</v>
      </c>
      <c r="C108" t="s">
        <v>27</v>
      </c>
      <c r="D108" s="12" t="s">
        <v>28</v>
      </c>
      <c r="E108" s="13" t="s">
        <v>99</v>
      </c>
      <c r="F108" s="6">
        <v>245</v>
      </c>
      <c r="H108" s="6">
        <f t="shared" si="15"/>
        <v>245</v>
      </c>
      <c r="I108" s="14"/>
      <c r="J108" s="14">
        <f t="shared" si="16"/>
        <v>0</v>
      </c>
      <c r="K108" s="6">
        <f t="shared" si="17"/>
        <v>0</v>
      </c>
      <c r="L108" s="6">
        <f t="shared" si="18"/>
        <v>38115.710000000036</v>
      </c>
    </row>
    <row r="109" spans="1:16" x14ac:dyDescent="0.25">
      <c r="A109" s="11">
        <v>43348</v>
      </c>
      <c r="B109" s="11">
        <v>43348</v>
      </c>
      <c r="C109" t="s">
        <v>27</v>
      </c>
      <c r="D109" s="12" t="s">
        <v>28</v>
      </c>
      <c r="E109" s="13" t="s">
        <v>99</v>
      </c>
      <c r="F109" s="6">
        <v>245</v>
      </c>
      <c r="H109" s="6">
        <f t="shared" si="15"/>
        <v>245</v>
      </c>
      <c r="I109" s="14"/>
      <c r="J109" s="14">
        <f t="shared" si="16"/>
        <v>0</v>
      </c>
      <c r="K109" s="6">
        <f t="shared" si="17"/>
        <v>0</v>
      </c>
      <c r="L109" s="6">
        <f t="shared" si="18"/>
        <v>37870.710000000036</v>
      </c>
    </row>
    <row r="110" spans="1:16" x14ac:dyDescent="0.25">
      <c r="A110" s="11">
        <v>43348</v>
      </c>
      <c r="B110" s="11">
        <v>43348</v>
      </c>
      <c r="C110" t="s">
        <v>27</v>
      </c>
      <c r="D110" s="12" t="s">
        <v>28</v>
      </c>
      <c r="E110" s="13" t="s">
        <v>99</v>
      </c>
      <c r="F110" s="6">
        <v>245</v>
      </c>
      <c r="H110" s="6">
        <f t="shared" si="15"/>
        <v>245</v>
      </c>
      <c r="I110" s="14"/>
      <c r="J110" s="14">
        <f t="shared" si="16"/>
        <v>0</v>
      </c>
      <c r="K110" s="6">
        <f t="shared" si="17"/>
        <v>0</v>
      </c>
      <c r="L110" s="6">
        <f t="shared" si="18"/>
        <v>37625.710000000036</v>
      </c>
    </row>
    <row r="111" spans="1:16" x14ac:dyDescent="0.25">
      <c r="A111" s="11">
        <v>43348</v>
      </c>
      <c r="B111" s="11">
        <v>43348</v>
      </c>
      <c r="C111" t="s">
        <v>27</v>
      </c>
      <c r="D111" s="12" t="s">
        <v>28</v>
      </c>
      <c r="E111" s="13" t="s">
        <v>99</v>
      </c>
      <c r="F111" s="6">
        <v>295</v>
      </c>
      <c r="H111" s="6">
        <f t="shared" si="15"/>
        <v>295</v>
      </c>
      <c r="I111" s="14"/>
      <c r="J111" s="14">
        <f t="shared" si="16"/>
        <v>0</v>
      </c>
      <c r="K111" s="6">
        <f t="shared" si="17"/>
        <v>0</v>
      </c>
      <c r="L111" s="6">
        <f t="shared" si="18"/>
        <v>37330.710000000036</v>
      </c>
    </row>
    <row r="112" spans="1:16" x14ac:dyDescent="0.25">
      <c r="A112" s="11">
        <v>43348</v>
      </c>
      <c r="B112" s="11">
        <v>43348</v>
      </c>
      <c r="C112" t="s">
        <v>27</v>
      </c>
      <c r="D112" s="12" t="s">
        <v>28</v>
      </c>
      <c r="E112" s="13" t="s">
        <v>99</v>
      </c>
      <c r="F112" s="6">
        <v>295</v>
      </c>
      <c r="H112" s="6">
        <f t="shared" si="15"/>
        <v>295</v>
      </c>
      <c r="I112" s="14"/>
      <c r="J112" s="14">
        <f t="shared" si="16"/>
        <v>0</v>
      </c>
      <c r="K112" s="6">
        <f t="shared" si="17"/>
        <v>0</v>
      </c>
      <c r="L112" s="6">
        <f t="shared" si="18"/>
        <v>37035.710000000036</v>
      </c>
    </row>
    <row r="113" spans="1:16" x14ac:dyDescent="0.25">
      <c r="A113" s="11">
        <v>43348</v>
      </c>
      <c r="B113" s="11">
        <v>43348</v>
      </c>
      <c r="C113" t="s">
        <v>27</v>
      </c>
      <c r="D113" s="12" t="s">
        <v>28</v>
      </c>
      <c r="E113" s="13" t="s">
        <v>99</v>
      </c>
      <c r="F113" s="6">
        <v>385</v>
      </c>
      <c r="H113" s="6">
        <f t="shared" si="15"/>
        <v>385</v>
      </c>
      <c r="I113" s="14"/>
      <c r="J113" s="14">
        <f t="shared" si="16"/>
        <v>0</v>
      </c>
      <c r="K113" s="6">
        <f t="shared" si="17"/>
        <v>0</v>
      </c>
      <c r="L113" s="6">
        <f t="shared" si="18"/>
        <v>36650.710000000036</v>
      </c>
    </row>
    <row r="114" spans="1:16" x14ac:dyDescent="0.25">
      <c r="A114" s="11">
        <v>43343</v>
      </c>
      <c r="B114" s="11">
        <v>43354</v>
      </c>
      <c r="C114" t="s">
        <v>31</v>
      </c>
      <c r="D114" s="12" t="s">
        <v>20</v>
      </c>
      <c r="E114" s="13" t="s">
        <v>100</v>
      </c>
      <c r="F114" s="6">
        <v>93.63</v>
      </c>
      <c r="H114" s="6">
        <f t="shared" si="15"/>
        <v>93.63</v>
      </c>
      <c r="I114" s="21"/>
      <c r="J114" s="14">
        <f t="shared" si="16"/>
        <v>41.197199999999995</v>
      </c>
      <c r="K114" s="6">
        <f t="shared" si="17"/>
        <v>0</v>
      </c>
      <c r="L114" s="6">
        <f t="shared" si="18"/>
        <v>36557.080000000038</v>
      </c>
    </row>
    <row r="115" spans="1:16" x14ac:dyDescent="0.25">
      <c r="A115" s="11">
        <v>43343</v>
      </c>
      <c r="B115" s="11">
        <v>43354</v>
      </c>
      <c r="C115" t="s">
        <v>31</v>
      </c>
      <c r="D115" s="12" t="s">
        <v>20</v>
      </c>
      <c r="E115" s="13" t="s">
        <v>100</v>
      </c>
      <c r="F115" s="20">
        <v>858.18</v>
      </c>
      <c r="H115" s="6">
        <f t="shared" si="15"/>
        <v>858.18</v>
      </c>
      <c r="I115" s="14"/>
      <c r="J115" s="14">
        <f t="shared" si="16"/>
        <v>377.5992</v>
      </c>
      <c r="K115" s="6">
        <f t="shared" si="17"/>
        <v>0</v>
      </c>
      <c r="L115" s="6">
        <f t="shared" si="18"/>
        <v>35698.900000000038</v>
      </c>
    </row>
    <row r="116" spans="1:16" x14ac:dyDescent="0.25">
      <c r="A116" s="11">
        <v>43343</v>
      </c>
      <c r="B116" s="11">
        <v>43354</v>
      </c>
      <c r="C116" t="s">
        <v>31</v>
      </c>
      <c r="D116" s="12" t="s">
        <v>20</v>
      </c>
      <c r="E116" s="13" t="s">
        <v>100</v>
      </c>
      <c r="F116" s="6">
        <v>22.49</v>
      </c>
      <c r="H116" s="6">
        <f t="shared" si="15"/>
        <v>22.49</v>
      </c>
      <c r="I116" s="14"/>
      <c r="J116" s="14">
        <f t="shared" si="16"/>
        <v>9.8956</v>
      </c>
      <c r="K116" s="6">
        <f t="shared" si="17"/>
        <v>0</v>
      </c>
      <c r="L116" s="6">
        <f t="shared" si="18"/>
        <v>35676.41000000004</v>
      </c>
      <c r="O116" s="6"/>
    </row>
    <row r="117" spans="1:16" x14ac:dyDescent="0.25">
      <c r="A117" s="11">
        <v>43343</v>
      </c>
      <c r="B117" s="11">
        <v>43354</v>
      </c>
      <c r="C117" t="s">
        <v>33</v>
      </c>
      <c r="D117" s="12" t="s">
        <v>20</v>
      </c>
      <c r="E117" s="13" t="s">
        <v>85</v>
      </c>
      <c r="F117" s="6">
        <v>525.30999999999995</v>
      </c>
      <c r="H117" s="6">
        <f t="shared" si="15"/>
        <v>525.30999999999995</v>
      </c>
      <c r="I117" s="14"/>
      <c r="J117" s="14">
        <f t="shared" si="16"/>
        <v>231.13639999999998</v>
      </c>
      <c r="K117" s="6">
        <f t="shared" si="17"/>
        <v>0</v>
      </c>
      <c r="L117" s="6">
        <f t="shared" si="18"/>
        <v>35151.100000000042</v>
      </c>
    </row>
    <row r="118" spans="1:16" x14ac:dyDescent="0.25">
      <c r="A118" s="11">
        <v>43357</v>
      </c>
      <c r="B118" s="11">
        <v>43357</v>
      </c>
      <c r="C118" t="s">
        <v>27</v>
      </c>
      <c r="D118" s="12" t="s">
        <v>28</v>
      </c>
      <c r="E118" s="13" t="s">
        <v>95</v>
      </c>
      <c r="F118" s="6">
        <v>210.45</v>
      </c>
      <c r="H118" s="6">
        <f t="shared" si="15"/>
        <v>210.45</v>
      </c>
      <c r="I118" s="14"/>
      <c r="J118" s="14">
        <f t="shared" si="16"/>
        <v>0</v>
      </c>
      <c r="K118" s="6">
        <f t="shared" si="17"/>
        <v>0</v>
      </c>
      <c r="L118" s="6">
        <f t="shared" si="18"/>
        <v>34940.650000000045</v>
      </c>
    </row>
    <row r="119" spans="1:16" x14ac:dyDescent="0.25">
      <c r="A119" s="11">
        <v>43373</v>
      </c>
      <c r="B119" s="11">
        <v>43384</v>
      </c>
      <c r="C119" t="s">
        <v>31</v>
      </c>
      <c r="D119" s="12" t="s">
        <v>20</v>
      </c>
      <c r="E119" s="13" t="s">
        <v>101</v>
      </c>
      <c r="F119" s="6">
        <v>433.23</v>
      </c>
      <c r="H119" s="6">
        <f t="shared" si="15"/>
        <v>433.23</v>
      </c>
      <c r="I119" s="14"/>
      <c r="J119" s="14">
        <f t="shared" si="16"/>
        <v>190.62120000000002</v>
      </c>
      <c r="K119" s="6">
        <f t="shared" si="17"/>
        <v>0</v>
      </c>
      <c r="L119" s="6">
        <f t="shared" si="18"/>
        <v>34507.420000000042</v>
      </c>
    </row>
    <row r="120" spans="1:16" x14ac:dyDescent="0.25">
      <c r="A120" s="11">
        <v>43373</v>
      </c>
      <c r="B120" s="11">
        <v>43384</v>
      </c>
      <c r="C120" t="s">
        <v>31</v>
      </c>
      <c r="D120" s="12" t="s">
        <v>20</v>
      </c>
      <c r="E120" s="13" t="s">
        <v>101</v>
      </c>
      <c r="F120" s="6">
        <v>49.57</v>
      </c>
      <c r="H120" s="6">
        <f t="shared" si="15"/>
        <v>49.57</v>
      </c>
      <c r="I120" s="14"/>
      <c r="J120" s="14">
        <f t="shared" si="16"/>
        <v>21.8108</v>
      </c>
      <c r="K120" s="6">
        <f t="shared" si="17"/>
        <v>0</v>
      </c>
      <c r="L120" s="6">
        <f t="shared" si="18"/>
        <v>34457.850000000042</v>
      </c>
      <c r="O120" s="14"/>
    </row>
    <row r="121" spans="1:16" x14ac:dyDescent="0.25">
      <c r="A121" s="11">
        <v>43373</v>
      </c>
      <c r="B121" s="11">
        <v>43384</v>
      </c>
      <c r="C121" t="s">
        <v>33</v>
      </c>
      <c r="D121" s="12" t="s">
        <v>20</v>
      </c>
      <c r="E121" s="13" t="s">
        <v>89</v>
      </c>
      <c r="H121" s="6">
        <f t="shared" si="15"/>
        <v>0</v>
      </c>
      <c r="I121" s="14">
        <v>283.76</v>
      </c>
      <c r="J121" s="14">
        <f t="shared" si="16"/>
        <v>124.8544</v>
      </c>
      <c r="K121" s="6">
        <f t="shared" si="17"/>
        <v>408.61439999999999</v>
      </c>
      <c r="L121" s="6">
        <f t="shared" si="18"/>
        <v>34049.235600000044</v>
      </c>
      <c r="O121" s="14"/>
    </row>
    <row r="122" spans="1:16" x14ac:dyDescent="0.25">
      <c r="A122" s="11">
        <v>43373</v>
      </c>
      <c r="B122" s="11">
        <v>43373</v>
      </c>
      <c r="C122" t="s">
        <v>29</v>
      </c>
      <c r="D122" s="12" t="s">
        <v>28</v>
      </c>
      <c r="E122" s="13" t="s">
        <v>90</v>
      </c>
      <c r="G122" s="6">
        <v>659.83</v>
      </c>
      <c r="H122" s="6">
        <f t="shared" si="15"/>
        <v>659.83</v>
      </c>
      <c r="I122" s="14"/>
      <c r="J122" s="14">
        <f t="shared" si="16"/>
        <v>0</v>
      </c>
      <c r="K122" s="6">
        <f t="shared" si="17"/>
        <v>0</v>
      </c>
      <c r="L122" s="6">
        <f t="shared" si="18"/>
        <v>33389.405600000042</v>
      </c>
      <c r="O122" s="14"/>
    </row>
    <row r="123" spans="1:16" x14ac:dyDescent="0.25">
      <c r="A123" s="11"/>
      <c r="B123" s="11"/>
      <c r="E123" s="13"/>
      <c r="I123" s="14"/>
      <c r="J123" s="14"/>
      <c r="O123" s="14"/>
      <c r="P123" s="6"/>
    </row>
    <row r="124" spans="1:16" x14ac:dyDescent="0.25">
      <c r="A124" s="11"/>
      <c r="B124" s="11"/>
      <c r="E124" s="13"/>
      <c r="I124" s="14"/>
      <c r="J124" s="14"/>
      <c r="O124" s="6"/>
    </row>
    <row r="125" spans="1:16" x14ac:dyDescent="0.25">
      <c r="A125" s="11"/>
      <c r="B125" s="11"/>
      <c r="E125" s="13"/>
      <c r="I125" s="14"/>
      <c r="J125" s="14"/>
    </row>
    <row r="126" spans="1:16" x14ac:dyDescent="0.25">
      <c r="A126" s="11"/>
      <c r="B126" s="11"/>
      <c r="E126" s="13"/>
      <c r="I126" s="14"/>
      <c r="J126" s="14"/>
    </row>
    <row r="127" spans="1:16" x14ac:dyDescent="0.25">
      <c r="A127" s="11"/>
      <c r="B127" s="11"/>
      <c r="E127" s="13"/>
      <c r="I127" s="14"/>
      <c r="J127" s="14"/>
    </row>
    <row r="128" spans="1:16" x14ac:dyDescent="0.25">
      <c r="A128" s="11"/>
      <c r="B128" s="11"/>
      <c r="E128" s="13"/>
      <c r="I128" s="14"/>
      <c r="J128" s="14"/>
    </row>
    <row r="129" spans="1:10" x14ac:dyDescent="0.25">
      <c r="A129" s="11"/>
      <c r="B129" s="11"/>
      <c r="E129" s="13"/>
      <c r="I129" s="14"/>
      <c r="J129" s="14"/>
    </row>
    <row r="130" spans="1:10" x14ac:dyDescent="0.25">
      <c r="A130" s="11"/>
      <c r="B130" s="11"/>
      <c r="E130" s="13"/>
      <c r="I130" s="14"/>
      <c r="J130" s="14"/>
    </row>
    <row r="131" spans="1:10" x14ac:dyDescent="0.25">
      <c r="A131" s="11"/>
      <c r="B131" s="11"/>
      <c r="E131" s="13"/>
      <c r="I131" s="14"/>
      <c r="J131" s="14"/>
    </row>
    <row r="132" spans="1:10" x14ac:dyDescent="0.25">
      <c r="A132" s="11"/>
      <c r="B132" s="11"/>
      <c r="E132" s="13"/>
      <c r="I132" s="14"/>
      <c r="J132" s="14"/>
    </row>
    <row r="133" spans="1:10" x14ac:dyDescent="0.25">
      <c r="A133" s="11"/>
      <c r="B133" s="11"/>
      <c r="E133" s="13"/>
      <c r="I133" s="14"/>
      <c r="J133" s="14"/>
    </row>
    <row r="134" spans="1:10" x14ac:dyDescent="0.25">
      <c r="A134" s="11"/>
      <c r="B134" s="11"/>
      <c r="E134" s="13"/>
      <c r="I134" s="14"/>
      <c r="J134" s="14"/>
    </row>
    <row r="135" spans="1:10" x14ac:dyDescent="0.25">
      <c r="A135" s="11"/>
      <c r="B135" s="11"/>
      <c r="I135" s="14"/>
    </row>
    <row r="136" spans="1:10" x14ac:dyDescent="0.25">
      <c r="A136" s="11"/>
      <c r="B136" s="11"/>
      <c r="E136" s="13"/>
      <c r="I136" s="14"/>
    </row>
    <row r="137" spans="1:10" x14ac:dyDescent="0.25">
      <c r="A137" s="11"/>
      <c r="B137" s="11"/>
      <c r="E137" s="13"/>
      <c r="I137" s="14"/>
    </row>
    <row r="138" spans="1:10" x14ac:dyDescent="0.25">
      <c r="A138" s="11"/>
      <c r="B138" s="11"/>
      <c r="E138" s="13"/>
      <c r="I138" s="14"/>
    </row>
    <row r="139" spans="1:10" x14ac:dyDescent="0.25">
      <c r="A139" s="11"/>
      <c r="B139" s="11"/>
      <c r="E139" s="13"/>
      <c r="I139" s="14"/>
    </row>
    <row r="140" spans="1:10" x14ac:dyDescent="0.25">
      <c r="A140" s="11"/>
      <c r="B140" s="11"/>
      <c r="E140" s="13"/>
      <c r="I140" s="14"/>
    </row>
    <row r="141" spans="1:10" x14ac:dyDescent="0.25">
      <c r="A141" s="11"/>
      <c r="B141" s="11"/>
      <c r="E141" s="13"/>
      <c r="I141" s="14"/>
    </row>
    <row r="142" spans="1:10" x14ac:dyDescent="0.25">
      <c r="A142" s="11"/>
      <c r="B142" s="11"/>
      <c r="E142" s="13"/>
      <c r="I142" s="14"/>
    </row>
    <row r="143" spans="1:10" x14ac:dyDescent="0.25">
      <c r="A143" s="11"/>
      <c r="B143" s="11"/>
      <c r="E143" s="13"/>
      <c r="I143" s="14"/>
    </row>
    <row r="144" spans="1:10" x14ac:dyDescent="0.25">
      <c r="A144" s="11"/>
      <c r="B144" s="11"/>
      <c r="E144" s="13"/>
      <c r="I144" s="14"/>
    </row>
    <row r="145" spans="1:5" x14ac:dyDescent="0.25">
      <c r="A145" s="11"/>
      <c r="B145" s="11"/>
      <c r="E145" s="13"/>
    </row>
    <row r="146" spans="1:5" x14ac:dyDescent="0.25">
      <c r="A146" s="11"/>
      <c r="B146" s="11"/>
      <c r="E146" s="13"/>
    </row>
    <row r="147" spans="1:5" x14ac:dyDescent="0.25">
      <c r="A147" s="11"/>
      <c r="B147" s="11"/>
      <c r="E147" s="13"/>
    </row>
    <row r="148" spans="1:5" x14ac:dyDescent="0.25">
      <c r="A148" s="11"/>
      <c r="B148" s="11"/>
      <c r="E148" s="13"/>
    </row>
    <row r="149" spans="1:5" x14ac:dyDescent="0.25">
      <c r="A149" s="11"/>
      <c r="B149" s="11"/>
      <c r="E149" s="13"/>
    </row>
    <row r="150" spans="1:5" x14ac:dyDescent="0.25">
      <c r="A150" s="11"/>
      <c r="B150" s="11"/>
      <c r="E150" s="13"/>
    </row>
    <row r="151" spans="1:5" x14ac:dyDescent="0.25">
      <c r="A151" s="11"/>
      <c r="B151" s="11"/>
      <c r="E151" s="13"/>
    </row>
    <row r="152" spans="1:5" x14ac:dyDescent="0.25">
      <c r="A152" s="11"/>
      <c r="B152" s="11"/>
      <c r="E152" s="13"/>
    </row>
    <row r="153" spans="1:5" x14ac:dyDescent="0.25">
      <c r="A153" s="11"/>
      <c r="B153" s="11"/>
      <c r="E153" s="13"/>
    </row>
    <row r="154" spans="1:5" x14ac:dyDescent="0.25">
      <c r="A154" s="11"/>
      <c r="B154" s="11"/>
      <c r="E154" s="13"/>
    </row>
    <row r="155" spans="1:5" x14ac:dyDescent="0.25">
      <c r="A155" s="11"/>
      <c r="B155" s="11"/>
      <c r="E155" s="13"/>
    </row>
    <row r="156" spans="1:5" x14ac:dyDescent="0.25">
      <c r="A156" s="11"/>
      <c r="B156" s="11"/>
      <c r="E156" s="13"/>
    </row>
    <row r="157" spans="1:5" x14ac:dyDescent="0.25">
      <c r="A157" s="11"/>
      <c r="B157" s="11"/>
      <c r="E157" s="13"/>
    </row>
    <row r="158" spans="1:5" x14ac:dyDescent="0.25">
      <c r="A158" s="11"/>
      <c r="B158" s="11"/>
      <c r="E158" s="13"/>
    </row>
    <row r="159" spans="1:5" x14ac:dyDescent="0.25">
      <c r="A159" s="11"/>
      <c r="B159" s="11"/>
      <c r="E159" s="13"/>
    </row>
    <row r="160" spans="1:5" x14ac:dyDescent="0.25">
      <c r="A160" s="11"/>
      <c r="B160" s="11"/>
      <c r="E160" s="13"/>
    </row>
    <row r="161" spans="1:5" x14ac:dyDescent="0.25">
      <c r="A161" s="11"/>
      <c r="B161" s="11"/>
      <c r="E161" s="13"/>
    </row>
    <row r="162" spans="1:5" x14ac:dyDescent="0.25">
      <c r="A162" s="11"/>
      <c r="B162" s="11"/>
      <c r="E162" s="13"/>
    </row>
    <row r="163" spans="1:5" x14ac:dyDescent="0.25">
      <c r="A163" s="11"/>
      <c r="B163" s="11"/>
      <c r="E163" s="13"/>
    </row>
    <row r="164" spans="1:5" x14ac:dyDescent="0.25">
      <c r="A164" s="11"/>
      <c r="B164" s="11"/>
      <c r="E164" s="13"/>
    </row>
    <row r="165" spans="1:5" x14ac:dyDescent="0.25">
      <c r="A165" s="11"/>
      <c r="B165" s="11"/>
      <c r="E165" s="13"/>
    </row>
    <row r="166" spans="1:5" x14ac:dyDescent="0.25">
      <c r="A166" s="11"/>
      <c r="B166" s="11"/>
      <c r="E166" s="13"/>
    </row>
    <row r="167" spans="1:5" x14ac:dyDescent="0.25">
      <c r="A167" s="11"/>
      <c r="B167" s="11"/>
      <c r="E167" s="13"/>
    </row>
    <row r="168" spans="1:5" x14ac:dyDescent="0.25">
      <c r="A168" s="11"/>
      <c r="B168" s="11"/>
      <c r="E168" s="13"/>
    </row>
    <row r="169" spans="1:5" x14ac:dyDescent="0.25">
      <c r="A169" s="11"/>
      <c r="B169" s="11"/>
      <c r="E169" s="13"/>
    </row>
    <row r="170" spans="1:5" x14ac:dyDescent="0.25">
      <c r="A170" s="11"/>
      <c r="B170" s="11"/>
      <c r="E170" s="13"/>
    </row>
    <row r="171" spans="1:5" x14ac:dyDescent="0.25">
      <c r="A171" s="11"/>
      <c r="B171" s="11"/>
      <c r="E171" s="13"/>
    </row>
    <row r="172" spans="1:5" x14ac:dyDescent="0.25">
      <c r="A172" s="11"/>
      <c r="B172" s="11"/>
      <c r="E172" s="13"/>
    </row>
    <row r="173" spans="1:5" x14ac:dyDescent="0.25">
      <c r="A173" s="11"/>
      <c r="B173" s="11"/>
      <c r="E173" s="13"/>
    </row>
    <row r="174" spans="1:5" x14ac:dyDescent="0.25">
      <c r="A174" s="11"/>
      <c r="B174" s="11"/>
      <c r="E174" s="13"/>
    </row>
    <row r="175" spans="1:5" x14ac:dyDescent="0.25">
      <c r="A175" s="11"/>
      <c r="B175" s="11"/>
      <c r="E175" s="13"/>
    </row>
    <row r="176" spans="1:5" x14ac:dyDescent="0.25">
      <c r="A176" s="11"/>
      <c r="B176" s="11"/>
      <c r="E176" s="13"/>
    </row>
    <row r="177" spans="1:5" x14ac:dyDescent="0.25">
      <c r="A177" s="11"/>
      <c r="B177" s="11"/>
      <c r="E177" s="13"/>
    </row>
    <row r="178" spans="1:5" x14ac:dyDescent="0.25">
      <c r="A178" s="11"/>
      <c r="B178" s="11"/>
      <c r="E178" s="13"/>
    </row>
    <row r="179" spans="1:5" x14ac:dyDescent="0.25">
      <c r="A179" s="11"/>
      <c r="B179" s="11"/>
      <c r="E179" s="13"/>
    </row>
    <row r="180" spans="1:5" x14ac:dyDescent="0.25">
      <c r="A180" s="11"/>
      <c r="B180" s="11"/>
      <c r="E180" s="13"/>
    </row>
    <row r="181" spans="1:5" x14ac:dyDescent="0.25">
      <c r="A181" s="11"/>
      <c r="B181" s="11"/>
      <c r="E181" s="13"/>
    </row>
    <row r="182" spans="1:5" x14ac:dyDescent="0.25">
      <c r="A182" s="11"/>
      <c r="B182" s="11"/>
      <c r="E182" s="13"/>
    </row>
    <row r="183" spans="1:5" x14ac:dyDescent="0.25">
      <c r="A183" s="11"/>
      <c r="B183" s="11"/>
      <c r="E183" s="13"/>
    </row>
    <row r="184" spans="1:5" x14ac:dyDescent="0.25">
      <c r="A184" s="11"/>
      <c r="B184" s="11"/>
      <c r="E184" s="13"/>
    </row>
    <row r="185" spans="1:5" x14ac:dyDescent="0.25">
      <c r="A185" s="11"/>
      <c r="B185" s="11"/>
      <c r="E185" s="13"/>
    </row>
    <row r="186" spans="1:5" x14ac:dyDescent="0.25">
      <c r="A186" s="11"/>
      <c r="B186" s="11"/>
      <c r="E186" s="13"/>
    </row>
    <row r="187" spans="1:5" x14ac:dyDescent="0.25">
      <c r="A187" s="11"/>
      <c r="B187" s="11"/>
      <c r="E187" s="13"/>
    </row>
    <row r="188" spans="1:5" x14ac:dyDescent="0.25">
      <c r="A188" s="11"/>
      <c r="B188" s="11"/>
      <c r="E188" s="13"/>
    </row>
    <row r="189" spans="1:5" x14ac:dyDescent="0.25">
      <c r="A189" s="11"/>
      <c r="B189" s="11"/>
      <c r="E189" s="13"/>
    </row>
    <row r="190" spans="1:5" x14ac:dyDescent="0.25">
      <c r="A190" s="11"/>
      <c r="B190" s="11"/>
      <c r="E190" s="13"/>
    </row>
    <row r="191" spans="1:5" x14ac:dyDescent="0.25">
      <c r="A191" s="11"/>
      <c r="B191" s="11"/>
      <c r="E191" s="13"/>
    </row>
    <row r="192" spans="1:5" x14ac:dyDescent="0.25">
      <c r="A192" s="11"/>
      <c r="B192" s="11"/>
      <c r="E192" s="13"/>
    </row>
    <row r="193" spans="1:16" x14ac:dyDescent="0.25">
      <c r="A193" s="11"/>
      <c r="B193" s="11"/>
      <c r="E193" s="13"/>
      <c r="P193" s="15"/>
    </row>
    <row r="194" spans="1:16" x14ac:dyDescent="0.25">
      <c r="A194" s="11"/>
      <c r="B194" s="11"/>
      <c r="E194" s="13"/>
    </row>
    <row r="195" spans="1:16" x14ac:dyDescent="0.25">
      <c r="A195" s="11"/>
      <c r="B195" s="11"/>
      <c r="E195" s="13"/>
    </row>
    <row r="196" spans="1:16" x14ac:dyDescent="0.25">
      <c r="A196" s="11"/>
      <c r="B196" s="11"/>
      <c r="E196" s="13"/>
    </row>
    <row r="197" spans="1:16" x14ac:dyDescent="0.25">
      <c r="A197" s="11"/>
      <c r="B197" s="11"/>
      <c r="E197" s="13"/>
    </row>
    <row r="198" spans="1:16" x14ac:dyDescent="0.25">
      <c r="A198" s="11"/>
      <c r="B198" s="11"/>
      <c r="E198" s="13"/>
    </row>
    <row r="199" spans="1:16" x14ac:dyDescent="0.25">
      <c r="A199" s="11"/>
      <c r="B199" s="11"/>
      <c r="E199" s="13"/>
    </row>
    <row r="200" spans="1:16" x14ac:dyDescent="0.25">
      <c r="A200" s="11"/>
      <c r="B200" s="11"/>
      <c r="E200" s="13"/>
    </row>
    <row r="201" spans="1:16" x14ac:dyDescent="0.25">
      <c r="A201" s="11"/>
      <c r="B201" s="11"/>
      <c r="E201" s="13"/>
    </row>
    <row r="202" spans="1:16" x14ac:dyDescent="0.25">
      <c r="A202" s="11"/>
      <c r="B202" s="11"/>
      <c r="E202" s="13"/>
    </row>
    <row r="203" spans="1:16" x14ac:dyDescent="0.25">
      <c r="A203" s="11"/>
      <c r="B203" s="11"/>
      <c r="E203" s="13"/>
    </row>
    <row r="204" spans="1:16" x14ac:dyDescent="0.25">
      <c r="A204" s="11"/>
      <c r="B204" s="11"/>
      <c r="E204" s="13"/>
    </row>
    <row r="205" spans="1:16" x14ac:dyDescent="0.25">
      <c r="A205" s="11"/>
      <c r="B205" s="11"/>
      <c r="E205" s="13"/>
    </row>
    <row r="206" spans="1:16" x14ac:dyDescent="0.25">
      <c r="A206" s="11"/>
      <c r="B206" s="11"/>
      <c r="E206" s="13"/>
    </row>
    <row r="207" spans="1:16" x14ac:dyDescent="0.25">
      <c r="A207" s="11"/>
      <c r="B207" s="11"/>
      <c r="E207" s="13"/>
    </row>
    <row r="208" spans="1:16" x14ac:dyDescent="0.25">
      <c r="A208" s="11"/>
      <c r="B208" s="11"/>
      <c r="E208" s="13"/>
    </row>
    <row r="209" spans="1:5" x14ac:dyDescent="0.25">
      <c r="A209" s="11"/>
      <c r="B209" s="11"/>
      <c r="E209" s="13"/>
    </row>
    <row r="210" spans="1:5" x14ac:dyDescent="0.25">
      <c r="A210" s="11"/>
      <c r="B210" s="11"/>
      <c r="E210" s="13"/>
    </row>
    <row r="211" spans="1:5" x14ac:dyDescent="0.25">
      <c r="A211" s="11"/>
      <c r="B211" s="11"/>
      <c r="E211" s="13"/>
    </row>
    <row r="212" spans="1:5" x14ac:dyDescent="0.25">
      <c r="A212" s="11"/>
      <c r="B212" s="11"/>
      <c r="E212" s="13"/>
    </row>
    <row r="213" spans="1:5" x14ac:dyDescent="0.25">
      <c r="A213" s="11"/>
      <c r="B213" s="11"/>
      <c r="E213" s="13"/>
    </row>
    <row r="214" spans="1:5" x14ac:dyDescent="0.25">
      <c r="A214" s="11"/>
      <c r="B214" s="11"/>
      <c r="E214" s="13"/>
    </row>
    <row r="215" spans="1:5" x14ac:dyDescent="0.25">
      <c r="A215" s="11"/>
      <c r="B215" s="11"/>
      <c r="E215" s="13"/>
    </row>
    <row r="216" spans="1:5" x14ac:dyDescent="0.25">
      <c r="A216" s="11"/>
      <c r="B216" s="11"/>
      <c r="E216" s="13"/>
    </row>
    <row r="217" spans="1:5" x14ac:dyDescent="0.25">
      <c r="A217" s="11"/>
      <c r="B217" s="11"/>
      <c r="E217" s="13"/>
    </row>
    <row r="218" spans="1:5" x14ac:dyDescent="0.25">
      <c r="A218" s="11"/>
      <c r="B218" s="11"/>
      <c r="E218" s="13"/>
    </row>
    <row r="219" spans="1:5" x14ac:dyDescent="0.25">
      <c r="A219" s="11"/>
      <c r="B219" s="11"/>
      <c r="E219" s="13"/>
    </row>
    <row r="220" spans="1:5" x14ac:dyDescent="0.25">
      <c r="A220" s="11"/>
      <c r="B220" s="11"/>
      <c r="E220" s="13"/>
    </row>
    <row r="221" spans="1:5" x14ac:dyDescent="0.25">
      <c r="A221" s="11"/>
      <c r="B221" s="11"/>
      <c r="E221" s="13"/>
    </row>
    <row r="222" spans="1:5" x14ac:dyDescent="0.25">
      <c r="A222" s="11"/>
      <c r="B222" s="11"/>
      <c r="E222" s="13"/>
    </row>
    <row r="223" spans="1:5" x14ac:dyDescent="0.25">
      <c r="A223" s="11"/>
      <c r="B223" s="11"/>
      <c r="E223" s="13"/>
    </row>
    <row r="224" spans="1:5" x14ac:dyDescent="0.25">
      <c r="A224" s="11"/>
      <c r="B224" s="11"/>
      <c r="E224" s="13"/>
    </row>
    <row r="225" spans="1:5" x14ac:dyDescent="0.25">
      <c r="A225" s="11"/>
      <c r="B225" s="11"/>
      <c r="E225" s="13"/>
    </row>
    <row r="226" spans="1:5" x14ac:dyDescent="0.25">
      <c r="A226" s="11"/>
      <c r="B226" s="11"/>
      <c r="E226" s="13"/>
    </row>
    <row r="227" spans="1:5" x14ac:dyDescent="0.25">
      <c r="A227" s="11"/>
      <c r="B227" s="11"/>
      <c r="E227" s="13"/>
    </row>
    <row r="228" spans="1:5" x14ac:dyDescent="0.25">
      <c r="A228" s="11"/>
      <c r="B228" s="11"/>
      <c r="E228" s="13"/>
    </row>
    <row r="229" spans="1:5" x14ac:dyDescent="0.25">
      <c r="A229" s="11"/>
      <c r="B229" s="11"/>
      <c r="E229" s="13"/>
    </row>
    <row r="230" spans="1:5" x14ac:dyDescent="0.25">
      <c r="A230" s="11"/>
      <c r="B230" s="11"/>
      <c r="E230" s="13"/>
    </row>
    <row r="231" spans="1:5" x14ac:dyDescent="0.25">
      <c r="A231" s="11"/>
      <c r="B231" s="11"/>
      <c r="E231" s="13"/>
    </row>
    <row r="232" spans="1:5" x14ac:dyDescent="0.25">
      <c r="A232" s="11"/>
      <c r="B232" s="11"/>
      <c r="E232" s="13"/>
    </row>
    <row r="233" spans="1:5" x14ac:dyDescent="0.25">
      <c r="A233" s="11"/>
      <c r="B233" s="11"/>
      <c r="E233" s="13"/>
    </row>
    <row r="234" spans="1:5" x14ac:dyDescent="0.25">
      <c r="A234" s="11"/>
      <c r="B234" s="11"/>
      <c r="E234" s="13"/>
    </row>
    <row r="235" spans="1:5" x14ac:dyDescent="0.25">
      <c r="A235" s="11"/>
      <c r="B235" s="11"/>
      <c r="E235" s="13"/>
    </row>
    <row r="236" spans="1:5" x14ac:dyDescent="0.25">
      <c r="A236" s="11"/>
      <c r="B236" s="11"/>
      <c r="E236" s="13"/>
    </row>
    <row r="237" spans="1:5" x14ac:dyDescent="0.25">
      <c r="A237" s="11"/>
      <c r="B237" s="11"/>
      <c r="E237" s="13"/>
    </row>
    <row r="238" spans="1:5" x14ac:dyDescent="0.25">
      <c r="A238" s="11"/>
      <c r="B238" s="11"/>
      <c r="E238" s="13"/>
    </row>
    <row r="239" spans="1:5" x14ac:dyDescent="0.25">
      <c r="A239" s="11"/>
      <c r="B239" s="11"/>
      <c r="E239" s="13"/>
    </row>
    <row r="240" spans="1:5" x14ac:dyDescent="0.25">
      <c r="A240" s="11"/>
      <c r="B240" s="11"/>
      <c r="E240" s="13"/>
    </row>
    <row r="241" spans="1:5" x14ac:dyDescent="0.25">
      <c r="A241" s="11"/>
      <c r="B241" s="11"/>
      <c r="E241" s="13"/>
    </row>
    <row r="242" spans="1:5" x14ac:dyDescent="0.25">
      <c r="A242" s="11"/>
      <c r="B242" s="11"/>
      <c r="E242" s="13"/>
    </row>
    <row r="243" spans="1:5" x14ac:dyDescent="0.25">
      <c r="A243" s="11"/>
      <c r="B243" s="11"/>
      <c r="E243" s="13"/>
    </row>
    <row r="244" spans="1:5" x14ac:dyDescent="0.25">
      <c r="A244" s="11"/>
      <c r="B244" s="11"/>
      <c r="E244" s="13"/>
    </row>
    <row r="245" spans="1:5" x14ac:dyDescent="0.25">
      <c r="A245" s="11"/>
      <c r="B245" s="11"/>
      <c r="E245" s="13"/>
    </row>
    <row r="246" spans="1:5" x14ac:dyDescent="0.25">
      <c r="A246" s="11"/>
      <c r="B246" s="11"/>
      <c r="E246" s="13"/>
    </row>
    <row r="247" spans="1:5" x14ac:dyDescent="0.25">
      <c r="A247" s="11"/>
      <c r="B247" s="11"/>
      <c r="E247" s="13"/>
    </row>
    <row r="248" spans="1:5" x14ac:dyDescent="0.25">
      <c r="A248" s="11"/>
      <c r="B248" s="11"/>
      <c r="E248" s="13"/>
    </row>
    <row r="249" spans="1:5" x14ac:dyDescent="0.25">
      <c r="A249" s="11"/>
      <c r="B249" s="11"/>
      <c r="E249" s="13"/>
    </row>
    <row r="250" spans="1:5" x14ac:dyDescent="0.25">
      <c r="A250" s="11"/>
      <c r="B250" s="11"/>
      <c r="E250" s="13"/>
    </row>
    <row r="251" spans="1:5" x14ac:dyDescent="0.25">
      <c r="A251" s="11"/>
      <c r="B251" s="11"/>
      <c r="E251" s="13"/>
    </row>
    <row r="252" spans="1:5" x14ac:dyDescent="0.25">
      <c r="A252" s="11"/>
      <c r="B252" s="11"/>
      <c r="E252" s="13"/>
    </row>
    <row r="253" spans="1:5" x14ac:dyDescent="0.25">
      <c r="A253" s="11"/>
      <c r="B253" s="11"/>
      <c r="E253" s="13"/>
    </row>
    <row r="254" spans="1:5" x14ac:dyDescent="0.25">
      <c r="A254" s="11"/>
      <c r="B254" s="11"/>
      <c r="E254" s="13"/>
    </row>
    <row r="255" spans="1:5" x14ac:dyDescent="0.25">
      <c r="A255" s="11"/>
      <c r="B255" s="11"/>
      <c r="E255" s="13"/>
    </row>
    <row r="256" spans="1:5" x14ac:dyDescent="0.25">
      <c r="A256" s="11"/>
      <c r="B256" s="11"/>
      <c r="E256" s="13"/>
    </row>
    <row r="257" spans="1:5" x14ac:dyDescent="0.25">
      <c r="A257" s="11"/>
      <c r="B257" s="11"/>
      <c r="E257" s="13"/>
    </row>
    <row r="258" spans="1:5" x14ac:dyDescent="0.25">
      <c r="A258" s="11"/>
      <c r="B258" s="11"/>
      <c r="E258" s="13"/>
    </row>
    <row r="259" spans="1:5" x14ac:dyDescent="0.25">
      <c r="A259" s="11"/>
      <c r="B259" s="11"/>
      <c r="E259" s="13"/>
    </row>
    <row r="260" spans="1:5" x14ac:dyDescent="0.25">
      <c r="A260" s="11"/>
      <c r="B260" s="11"/>
      <c r="E260" s="13"/>
    </row>
    <row r="261" spans="1:5" x14ac:dyDescent="0.25">
      <c r="A261" s="11"/>
      <c r="B261" s="11"/>
      <c r="E261" s="13"/>
    </row>
    <row r="262" spans="1:5" x14ac:dyDescent="0.25">
      <c r="A262" s="11"/>
      <c r="B262" s="11"/>
      <c r="E262" s="13"/>
    </row>
    <row r="263" spans="1:5" x14ac:dyDescent="0.25">
      <c r="A263" s="11"/>
      <c r="B263" s="11"/>
      <c r="E263" s="13"/>
    </row>
    <row r="264" spans="1:5" x14ac:dyDescent="0.25">
      <c r="A264" s="11"/>
      <c r="B264" s="11"/>
      <c r="E264" s="13"/>
    </row>
    <row r="265" spans="1:5" x14ac:dyDescent="0.25">
      <c r="A265" s="11"/>
      <c r="B265" s="11"/>
      <c r="E265" s="13"/>
    </row>
    <row r="266" spans="1:5" x14ac:dyDescent="0.25">
      <c r="A266" s="11"/>
      <c r="B266" s="11"/>
      <c r="E266" s="13"/>
    </row>
    <row r="267" spans="1:5" x14ac:dyDescent="0.25">
      <c r="A267" s="11"/>
      <c r="B267" s="11"/>
      <c r="E267" s="13"/>
    </row>
    <row r="268" spans="1:5" x14ac:dyDescent="0.25">
      <c r="A268" s="11"/>
      <c r="B268" s="11"/>
      <c r="E268" s="13"/>
    </row>
    <row r="269" spans="1:5" x14ac:dyDescent="0.25">
      <c r="A269" s="11"/>
      <c r="B269" s="11"/>
      <c r="E269" s="13"/>
    </row>
    <row r="270" spans="1:5" x14ac:dyDescent="0.25">
      <c r="A270" s="11"/>
      <c r="B270" s="11"/>
      <c r="E270" s="13"/>
    </row>
    <row r="271" spans="1:5" x14ac:dyDescent="0.25">
      <c r="A271" s="11"/>
      <c r="B271" s="11"/>
      <c r="E271" s="13"/>
    </row>
    <row r="272" spans="1:5" x14ac:dyDescent="0.25">
      <c r="A272" s="11"/>
      <c r="B272" s="11"/>
      <c r="E272" s="13"/>
    </row>
    <row r="273" spans="1:5" x14ac:dyDescent="0.25">
      <c r="A273" s="11"/>
      <c r="B273" s="11"/>
      <c r="E273" s="13"/>
    </row>
    <row r="274" spans="1:5" x14ac:dyDescent="0.25">
      <c r="A274" s="11"/>
      <c r="B274" s="11"/>
      <c r="E274" s="13"/>
    </row>
    <row r="275" spans="1:5" x14ac:dyDescent="0.25">
      <c r="A275" s="11"/>
      <c r="B275" s="11"/>
      <c r="E275" s="13"/>
    </row>
    <row r="276" spans="1:5" x14ac:dyDescent="0.25">
      <c r="A276" s="11"/>
      <c r="B276" s="11"/>
      <c r="E276" s="13"/>
    </row>
  </sheetData>
  <mergeCells count="3">
    <mergeCell ref="F6:G6"/>
    <mergeCell ref="I6:J6"/>
    <mergeCell ref="J2:Q2"/>
  </mergeCells>
  <printOptions gridLines="1"/>
  <pageMargins left="0.7" right="0.7" top="0.75" bottom="0.75" header="0.3" footer="0.3"/>
  <pageSetup scale="41"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Running-4W7133</vt:lpstr>
    </vt:vector>
  </TitlesOfParts>
  <Manager/>
  <Company>Montana State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Leann Koon</dc:creator>
  <cp:keywords/>
  <dc:description/>
  <cp:lastModifiedBy>Koon, Leann</cp:lastModifiedBy>
  <cp:revision/>
  <dcterms:created xsi:type="dcterms:W3CDTF">2013-07-11T15:05:38Z</dcterms:created>
  <dcterms:modified xsi:type="dcterms:W3CDTF">2018-10-24T18:35:54Z</dcterms:modified>
  <cp:category/>
  <cp:contentStatus/>
</cp:coreProperties>
</file>