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4W6572WSRTC-Travel-TaskOrder10\QuarterlyReports\BudgetBalanceSheet\ForPosting\"/>
    </mc:Choice>
  </mc:AlternateContent>
  <xr:revisionPtr revIDLastSave="0" documentId="13_ncr:1_{AD942959-4958-4A1D-A10A-1F461F3DE6C1}" xr6:coauthVersionLast="31" xr6:coauthVersionMax="31" xr10:uidLastSave="{00000000-0000-0000-0000-000000000000}"/>
  <bookViews>
    <workbookView xWindow="0" yWindow="0" windowWidth="28800" windowHeight="11835" xr2:uid="{00000000-000D-0000-FFFF-FFFF00000000}"/>
  </bookViews>
  <sheets>
    <sheet name="Running-4W6572" sheetId="1" r:id="rId1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0" i="1" l="1"/>
  <c r="H108" i="1"/>
  <c r="H102" i="1"/>
  <c r="K102" i="1" s="1"/>
  <c r="J102" i="1"/>
  <c r="H103" i="1"/>
  <c r="J103" i="1"/>
  <c r="H104" i="1"/>
  <c r="K104" i="1" s="1"/>
  <c r="J104" i="1"/>
  <c r="H105" i="1"/>
  <c r="J105" i="1"/>
  <c r="H106" i="1"/>
  <c r="J106" i="1"/>
  <c r="H107" i="1"/>
  <c r="J107" i="1"/>
  <c r="J108" i="1"/>
  <c r="H109" i="1"/>
  <c r="J109" i="1"/>
  <c r="H110" i="1"/>
  <c r="J110" i="1"/>
  <c r="H111" i="1"/>
  <c r="J111" i="1"/>
  <c r="H112" i="1"/>
  <c r="J112" i="1"/>
  <c r="H113" i="1"/>
  <c r="J113" i="1"/>
  <c r="H114" i="1"/>
  <c r="K114" i="1" s="1"/>
  <c r="J114" i="1"/>
  <c r="H115" i="1"/>
  <c r="J115" i="1"/>
  <c r="H116" i="1"/>
  <c r="J116" i="1"/>
  <c r="H117" i="1"/>
  <c r="J117" i="1"/>
  <c r="H118" i="1"/>
  <c r="J118" i="1"/>
  <c r="H119" i="1"/>
  <c r="J119" i="1"/>
  <c r="K119" i="1" l="1"/>
  <c r="K118" i="1"/>
  <c r="K117" i="1"/>
  <c r="K116" i="1"/>
  <c r="K115" i="1"/>
  <c r="K113" i="1"/>
  <c r="K112" i="1"/>
  <c r="K111" i="1"/>
  <c r="K110" i="1"/>
  <c r="K109" i="1"/>
  <c r="K108" i="1"/>
  <c r="K107" i="1"/>
  <c r="K106" i="1"/>
  <c r="K105" i="1"/>
  <c r="K103" i="1"/>
  <c r="J93" i="1"/>
  <c r="J94" i="1"/>
  <c r="J95" i="1"/>
  <c r="J96" i="1"/>
  <c r="K96" i="1" s="1"/>
  <c r="J97" i="1"/>
  <c r="J98" i="1"/>
  <c r="J99" i="1"/>
  <c r="J100" i="1"/>
  <c r="J101" i="1"/>
  <c r="H93" i="1"/>
  <c r="H94" i="1"/>
  <c r="H95" i="1"/>
  <c r="H96" i="1"/>
  <c r="H97" i="1"/>
  <c r="H98" i="1"/>
  <c r="H99" i="1"/>
  <c r="H100" i="1"/>
  <c r="H101" i="1"/>
  <c r="K82" i="1"/>
  <c r="K83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H80" i="1"/>
  <c r="H81" i="1"/>
  <c r="K81" i="1" s="1"/>
  <c r="H82" i="1"/>
  <c r="H83" i="1"/>
  <c r="H84" i="1"/>
  <c r="K84" i="1" s="1"/>
  <c r="H85" i="1"/>
  <c r="K85" i="1" s="1"/>
  <c r="H86" i="1"/>
  <c r="H87" i="1"/>
  <c r="H88" i="1"/>
  <c r="K88" i="1" s="1"/>
  <c r="H89" i="1"/>
  <c r="H90" i="1"/>
  <c r="K90" i="1" s="1"/>
  <c r="H91" i="1"/>
  <c r="K91" i="1" s="1"/>
  <c r="H92" i="1"/>
  <c r="F73" i="1"/>
  <c r="K101" i="1" l="1"/>
  <c r="K98" i="1"/>
  <c r="K97" i="1"/>
  <c r="K92" i="1"/>
  <c r="K95" i="1"/>
  <c r="K93" i="1"/>
  <c r="K80" i="1"/>
  <c r="K87" i="1"/>
  <c r="K94" i="1"/>
  <c r="K89" i="1"/>
  <c r="K86" i="1"/>
  <c r="F69" i="1"/>
  <c r="F65" i="1"/>
  <c r="J58" i="1" l="1"/>
  <c r="J59" i="1"/>
  <c r="J60" i="1"/>
  <c r="K60" i="1" s="1"/>
  <c r="J61" i="1"/>
  <c r="J62" i="1"/>
  <c r="J63" i="1"/>
  <c r="J64" i="1"/>
  <c r="K64" i="1" s="1"/>
  <c r="J65" i="1"/>
  <c r="J66" i="1"/>
  <c r="J67" i="1"/>
  <c r="K67" i="1" s="1"/>
  <c r="J68" i="1"/>
  <c r="K68" i="1" s="1"/>
  <c r="J69" i="1"/>
  <c r="K69" i="1" s="1"/>
  <c r="J70" i="1"/>
  <c r="K70" i="1" s="1"/>
  <c r="J71" i="1"/>
  <c r="J72" i="1"/>
  <c r="K72" i="1" s="1"/>
  <c r="J73" i="1"/>
  <c r="J74" i="1"/>
  <c r="J75" i="1"/>
  <c r="J76" i="1"/>
  <c r="J77" i="1"/>
  <c r="J78" i="1"/>
  <c r="J79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K61" i="1" l="1"/>
  <c r="K59" i="1"/>
  <c r="K74" i="1"/>
  <c r="K66" i="1"/>
  <c r="K58" i="1"/>
  <c r="K73" i="1"/>
  <c r="K65" i="1"/>
  <c r="K71" i="1"/>
  <c r="K62" i="1"/>
  <c r="J55" i="1"/>
  <c r="J56" i="1"/>
  <c r="K56" i="1" s="1"/>
  <c r="J57" i="1"/>
  <c r="H55" i="1"/>
  <c r="H56" i="1"/>
  <c r="H57" i="1"/>
  <c r="H53" i="1"/>
  <c r="J53" i="1"/>
  <c r="H54" i="1"/>
  <c r="J54" i="1"/>
  <c r="H49" i="1"/>
  <c r="J49" i="1"/>
  <c r="H50" i="1"/>
  <c r="J50" i="1"/>
  <c r="H51" i="1"/>
  <c r="J51" i="1"/>
  <c r="H52" i="1"/>
  <c r="J52" i="1"/>
  <c r="F45" i="1"/>
  <c r="J45" i="1" s="1"/>
  <c r="F35" i="1"/>
  <c r="F32" i="1"/>
  <c r="K55" i="1" l="1"/>
  <c r="K54" i="1"/>
  <c r="K53" i="1"/>
  <c r="K52" i="1"/>
  <c r="K51" i="1"/>
  <c r="K50" i="1"/>
  <c r="K49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6" i="1"/>
  <c r="J47" i="1"/>
  <c r="J48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K38" i="1" s="1"/>
  <c r="H39" i="1"/>
  <c r="H40" i="1"/>
  <c r="H41" i="1"/>
  <c r="H42" i="1"/>
  <c r="H43" i="1"/>
  <c r="H44" i="1"/>
  <c r="H45" i="1"/>
  <c r="H46" i="1"/>
  <c r="H47" i="1"/>
  <c r="H48" i="1"/>
  <c r="K46" i="1" l="1"/>
  <c r="K42" i="1"/>
  <c r="K41" i="1"/>
  <c r="K37" i="1"/>
  <c r="K34" i="1"/>
  <c r="K33" i="1"/>
  <c r="K30" i="1"/>
  <c r="K29" i="1"/>
  <c r="K26" i="1"/>
  <c r="K25" i="1"/>
  <c r="K22" i="1"/>
  <c r="K21" i="1"/>
  <c r="K18" i="1"/>
  <c r="K44" i="1"/>
  <c r="K36" i="1"/>
  <c r="K32" i="1"/>
  <c r="K24" i="1"/>
  <c r="K43" i="1"/>
  <c r="K39" i="1"/>
  <c r="K35" i="1"/>
  <c r="K31" i="1"/>
  <c r="K27" i="1"/>
  <c r="K23" i="1"/>
  <c r="K19" i="1"/>
  <c r="K48" i="1"/>
  <c r="K40" i="1"/>
  <c r="K28" i="1"/>
  <c r="K20" i="1"/>
  <c r="K47" i="1"/>
  <c r="K15" i="1"/>
  <c r="K14" i="1"/>
  <c r="K10" i="1"/>
  <c r="K17" i="1"/>
  <c r="K13" i="1"/>
  <c r="K16" i="1"/>
  <c r="K12" i="1"/>
  <c r="K11" i="1"/>
  <c r="H9" i="1"/>
  <c r="J9" i="1"/>
  <c r="K9" i="1" l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</calcChain>
</file>

<file path=xl/sharedStrings.xml><?xml version="1.0" encoding="utf-8"?>
<sst xmlns="http://schemas.openxmlformats.org/spreadsheetml/2006/main" count="356" uniqueCount="114">
  <si>
    <t>Balance</t>
  </si>
  <si>
    <t>Actual</t>
  </si>
  <si>
    <t>Estimate</t>
  </si>
  <si>
    <t>Transaction Date</t>
  </si>
  <si>
    <t>Billed Date</t>
  </si>
  <si>
    <t>Item</t>
  </si>
  <si>
    <t>IDCs Y/N</t>
  </si>
  <si>
    <t>Description</t>
  </si>
  <si>
    <t>Direct Cost</t>
  </si>
  <si>
    <t>IDC/F&amp;A</t>
  </si>
  <si>
    <t>Total Cost</t>
  </si>
  <si>
    <t>Comments</t>
  </si>
  <si>
    <t>IDC/F&amp;A rate</t>
  </si>
  <si>
    <t>Benefits paid on previous month's effort.  Ex. Benefits paid in January are for December's effort and should correspond with Dec timesheet entries.</t>
  </si>
  <si>
    <t>Y</t>
  </si>
  <si>
    <t>Checks</t>
  </si>
  <si>
    <t>Off Campus Printing</t>
  </si>
  <si>
    <t xml:space="preserve">Actual vs. Estimate-- all IDC/F&amp;A would be estimates except for the actual entry from CatBooks.  </t>
  </si>
  <si>
    <t>Project Start Date:  3/01/2017</t>
  </si>
  <si>
    <t>Project End Date:  2/28/2018</t>
  </si>
  <si>
    <t>WSF 2017 - folding, registration cover letter</t>
  </si>
  <si>
    <t>WSF 2017 - printing, registration brochures and inserts</t>
  </si>
  <si>
    <t>Benefits</t>
  </si>
  <si>
    <t>IDC</t>
  </si>
  <si>
    <t>N</t>
  </si>
  <si>
    <t>F&amp;A March 2017</t>
  </si>
  <si>
    <t>F&amp;A April 2017</t>
  </si>
  <si>
    <t>Payroll</t>
  </si>
  <si>
    <t>April 2017 payroll paid May 2017</t>
  </si>
  <si>
    <t>Campus Services</t>
  </si>
  <si>
    <t>WSF 2017 - printing, cover letter for registration brochure</t>
  </si>
  <si>
    <t>Postage/Mailing</t>
  </si>
  <si>
    <t>WSF 2017 - mailing, registration brochure</t>
  </si>
  <si>
    <t>Participant Support</t>
  </si>
  <si>
    <t>F&amp;A May 2017</t>
  </si>
  <si>
    <t>Consultant/Professional</t>
  </si>
  <si>
    <t>WSF 2017 - event planner, final payment</t>
  </si>
  <si>
    <t>Workshops/Conference</t>
  </si>
  <si>
    <t>WSF 2017 - lunches, delivery fees</t>
  </si>
  <si>
    <t>WSF 2017 - dinners, plates and utensil rentals</t>
  </si>
  <si>
    <t>Educational Expense</t>
  </si>
  <si>
    <t>WSF 2017 - lunches, WTI</t>
  </si>
  <si>
    <t>WSF 2017 - dinners, WTI</t>
  </si>
  <si>
    <t>WSF 2017 - dinners</t>
  </si>
  <si>
    <t>Office/Computer Supplies</t>
  </si>
  <si>
    <t>Advertising</t>
  </si>
  <si>
    <t>WSF 2017 - speaker appreciation</t>
  </si>
  <si>
    <t>WSF equipment</t>
  </si>
  <si>
    <t>WSF 2017 - lunches</t>
  </si>
  <si>
    <t>WSF 2017 - marketing support, imprinted logo power banks</t>
  </si>
  <si>
    <t>WSF 2017 - meeting refreshments</t>
  </si>
  <si>
    <t>WSF 2017 - meeting refreshments, WTI</t>
  </si>
  <si>
    <t>Beverage Account</t>
  </si>
  <si>
    <t>WSF 2017 - facility rental</t>
  </si>
  <si>
    <t>WSF 2017 - supplies, name tags</t>
  </si>
  <si>
    <t>WSF 2017 - guest fees</t>
  </si>
  <si>
    <t>WSF 2017 - binders, contents, supplies</t>
  </si>
  <si>
    <t>General Rent</t>
  </si>
  <si>
    <t>WSF 2017 - park rental</t>
  </si>
  <si>
    <t>WSF 2017 - FedEx to event planner for printing</t>
  </si>
  <si>
    <t>F&amp;A June 2017</t>
  </si>
  <si>
    <t>4W 6572 WSRTC Meeting Coordination, Western States Forum Travel Support and Website Maintenance (Task Order 10)</t>
  </si>
  <si>
    <t>May 2017 pd June, June 2017 payroll paid July 2017</t>
  </si>
  <si>
    <t>May 2017 payroll paid June 2017 (see June Benefits)</t>
  </si>
  <si>
    <t>Purchase Card Rebate</t>
  </si>
  <si>
    <t>Long Distance</t>
  </si>
  <si>
    <t>WSRTC Annual Meeting</t>
  </si>
  <si>
    <t>WSF 2017 - notebook cover pages</t>
  </si>
  <si>
    <t>WSF 2017 - marketing support, credit</t>
  </si>
  <si>
    <t>Subscriptions</t>
  </si>
  <si>
    <t>WSRTC Discussion Group</t>
  </si>
  <si>
    <t>F&amp;A July 2017</t>
  </si>
  <si>
    <t>Non-Employee Travel</t>
  </si>
  <si>
    <t>July 2017 payroll paid August 2017</t>
  </si>
  <si>
    <t>F&amp;A August 2017</t>
  </si>
  <si>
    <t>August 2017 payroll paid September 2017</t>
  </si>
  <si>
    <t>F&amp;A September 2017</t>
  </si>
  <si>
    <t>September 2017 payroll paid October 2017</t>
  </si>
  <si>
    <t>October 2017 payroll paid November 2017</t>
  </si>
  <si>
    <t>WSF supplies</t>
  </si>
  <si>
    <t>F&amp;A October 2017</t>
  </si>
  <si>
    <t>November 2017 payroll paid December 2017</t>
  </si>
  <si>
    <t>WSF 2018 - printing, Save the Date postcards (215)</t>
  </si>
  <si>
    <t>WSF 2018 - folding, Call for Abstracts</t>
  </si>
  <si>
    <t>F&amp;A November 2017</t>
  </si>
  <si>
    <t>Purchase Card Rebate Adjustment</t>
  </si>
  <si>
    <t>WSF 2018 - mailing, Call for Abstracts</t>
  </si>
  <si>
    <t>F&amp;A December 2017</t>
  </si>
  <si>
    <t>F&amp;A January 2018</t>
  </si>
  <si>
    <t>WSF 2018 - meeting room deposit</t>
  </si>
  <si>
    <t>January 2018 payroll paid February 2018</t>
  </si>
  <si>
    <t>WSF 2018 - event planner</t>
  </si>
  <si>
    <t>F&amp;A February 2018</t>
  </si>
  <si>
    <t>February 2018 payroll paid March 2018</t>
  </si>
  <si>
    <t>February 2018 -</t>
  </si>
  <si>
    <t xml:space="preserve">February 2018 - </t>
  </si>
  <si>
    <t xml:space="preserve">April 2017 - </t>
  </si>
  <si>
    <t xml:space="preserve">Travel, WSF 2017 Speaker - </t>
  </si>
  <si>
    <t xml:space="preserve">May 2017 - </t>
  </si>
  <si>
    <t>Travel, WSF 2017 -</t>
  </si>
  <si>
    <t xml:space="preserve">Travel, WSF 2017 speaker - </t>
  </si>
  <si>
    <t xml:space="preserve">June 2017 - </t>
  </si>
  <si>
    <t xml:space="preserve">Site Visit - </t>
  </si>
  <si>
    <t xml:space="preserve">July 2017 - </t>
  </si>
  <si>
    <t xml:space="preserve">Travel, WSF 2017 - </t>
  </si>
  <si>
    <t xml:space="preserve">August 2017 - </t>
  </si>
  <si>
    <t>August 2017 -</t>
  </si>
  <si>
    <t xml:space="preserve">September 2017 - </t>
  </si>
  <si>
    <t>September 2017 -</t>
  </si>
  <si>
    <t xml:space="preserve">October 2017 - </t>
  </si>
  <si>
    <t xml:space="preserve">November 2017 - </t>
  </si>
  <si>
    <t>November 2017 -</t>
  </si>
  <si>
    <t xml:space="preserve">January 2018 - </t>
  </si>
  <si>
    <t xml:space="preserve">Travel, NWTC 2018 -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</si>
</sst>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0" xfId="0" applyNumberFormat="1" applyFont="1" applyFill="1"/>
    <xf numFmtId="165" fontId="0" fillId="0" borderId="0" xfId="0" applyNumberFormat="1"/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65" fontId="1" fillId="2" borderId="0" xfId="0" applyNumberFormat="1" applyFont="1" applyFill="1"/>
    <xf numFmtId="165" fontId="1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/>
    <xf numFmtId="165" fontId="4" fillId="0" borderId="0" xfId="0" applyNumberFormat="1" applyFont="1" applyFill="1"/>
    <xf numFmtId="0" fontId="0" fillId="0" borderId="0" xfId="0" quotePrefix="1"/>
    <xf numFmtId="165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165" fontId="0" fillId="0" borderId="0" xfId="0" applyNumberFormat="1" applyFont="1"/>
    <xf numFmtId="1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17" fontId="0" fillId="0" borderId="0" xfId="0" applyNumberFormat="1" applyFont="1"/>
    <xf numFmtId="165" fontId="4" fillId="0" borderId="0" xfId="0" applyNumberFormat="1" applyFont="1"/>
    <xf numFmtId="0" fontId="0" fillId="0" borderId="0" xfId="0" applyFill="1" applyAlignment="1">
      <alignment horizontal="center"/>
    </xf>
    <xf numFmtId="17" fontId="0" fillId="0" borderId="0" xfId="0" applyNumberFormat="1" applyFill="1"/>
    <xf numFmtId="165" fontId="1" fillId="0" borderId="0" xfId="0" applyNumberFormat="1" applyFont="1" applyAlignment="1">
      <alignment horizontal="center"/>
    </xf>
    <xf numFmtId="0" fontId="0" fillId="3" borderId="0" xfId="0" applyFill="1" applyAlignment="1">
      <alignment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colors>
    <mruColors>
      <color rgb="FF66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6"/>
  <sheetViews>
    <sheetView tabSelected="1" zoomScale="78" zoomScaleNormal="78" workbookViewId="0">
      <pane ySplit="7" topLeftCell="A8" activePane="bottomLeft" state="frozen"/>
      <selection pane="bottomLeft" activeCell="E122" sqref="E122"/>
    </sheetView>
  </sheetViews>
  <sheetFormatPr defaultColWidth="8.85546875" defaultRowHeight="15" x14ac:dyDescent="0.25"/>
  <cols>
    <col min="1" max="1" width="16.7109375" customWidth="1"/>
    <col min="2" max="2" width="11.42578125" bestFit="1" customWidth="1"/>
    <col min="3" max="3" width="24.5703125" bestFit="1" customWidth="1"/>
    <col min="4" max="4" width="8.7109375" style="12" bestFit="1" customWidth="1"/>
    <col min="5" max="5" width="57" bestFit="1" customWidth="1"/>
    <col min="6" max="6" width="12.7109375" style="6" bestFit="1" customWidth="1"/>
    <col min="7" max="7" width="10.7109375" style="6" customWidth="1"/>
    <col min="8" max="8" width="16.28515625" style="6" customWidth="1"/>
    <col min="9" max="10" width="12.7109375" style="6" customWidth="1"/>
    <col min="11" max="11" width="17" style="6" customWidth="1"/>
    <col min="12" max="12" width="13.28515625" style="6" customWidth="1"/>
    <col min="13" max="13" width="2.7109375" customWidth="1"/>
    <col min="14" max="14" width="38.85546875" customWidth="1"/>
    <col min="15" max="15" width="10.42578125" bestFit="1" customWidth="1"/>
    <col min="16" max="16" width="10" bestFit="1" customWidth="1"/>
  </cols>
  <sheetData>
    <row r="1" spans="1:17" x14ac:dyDescent="0.25">
      <c r="A1" s="1" t="s">
        <v>61</v>
      </c>
    </row>
    <row r="2" spans="1:17" x14ac:dyDescent="0.25">
      <c r="A2" s="1" t="s">
        <v>18</v>
      </c>
      <c r="J2" s="28" t="s">
        <v>17</v>
      </c>
      <c r="K2" s="28"/>
      <c r="L2" s="28"/>
      <c r="M2" s="28"/>
      <c r="N2" s="28"/>
      <c r="O2" s="28"/>
      <c r="P2" s="28"/>
      <c r="Q2" s="28"/>
    </row>
    <row r="3" spans="1:17" x14ac:dyDescent="0.25">
      <c r="A3" s="1" t="s">
        <v>19</v>
      </c>
      <c r="J3" t="s">
        <v>13</v>
      </c>
      <c r="K3"/>
      <c r="L3"/>
    </row>
    <row r="4" spans="1:17" x14ac:dyDescent="0.25">
      <c r="A4" s="1"/>
    </row>
    <row r="5" spans="1:17" x14ac:dyDescent="0.25">
      <c r="A5" s="1" t="s">
        <v>0</v>
      </c>
      <c r="F5" s="9" t="s">
        <v>12</v>
      </c>
      <c r="G5" s="5">
        <v>0.44</v>
      </c>
    </row>
    <row r="6" spans="1:17" x14ac:dyDescent="0.25">
      <c r="A6" s="1"/>
      <c r="B6" s="1"/>
      <c r="C6" s="1"/>
      <c r="D6" s="2"/>
      <c r="E6" s="1"/>
      <c r="F6" s="27" t="s">
        <v>1</v>
      </c>
      <c r="G6" s="27"/>
      <c r="H6" s="10"/>
      <c r="I6" s="27" t="s">
        <v>2</v>
      </c>
      <c r="J6" s="27"/>
      <c r="K6" s="7"/>
      <c r="L6" s="7"/>
      <c r="M6" s="1"/>
      <c r="N6" s="1"/>
    </row>
    <row r="7" spans="1:17" ht="15.75" thickBot="1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8" t="s">
        <v>8</v>
      </c>
      <c r="G7" s="8" t="s">
        <v>9</v>
      </c>
      <c r="H7" s="8" t="s">
        <v>10</v>
      </c>
      <c r="I7" s="8" t="s">
        <v>8</v>
      </c>
      <c r="J7" s="8" t="s">
        <v>9</v>
      </c>
      <c r="K7" s="8" t="s">
        <v>10</v>
      </c>
      <c r="L7" s="8" t="s">
        <v>0</v>
      </c>
      <c r="M7" s="3"/>
      <c r="N7" s="4" t="s">
        <v>11</v>
      </c>
      <c r="O7" s="4" t="s">
        <v>15</v>
      </c>
    </row>
    <row r="8" spans="1:17" x14ac:dyDescent="0.25">
      <c r="A8" s="17"/>
      <c r="B8" s="17"/>
      <c r="C8" s="17"/>
      <c r="D8" s="25"/>
      <c r="E8" s="17"/>
      <c r="F8" s="16"/>
      <c r="G8" s="16"/>
      <c r="H8" s="16"/>
      <c r="I8" s="16"/>
      <c r="J8" s="16"/>
      <c r="K8" s="16"/>
      <c r="L8" s="16">
        <v>60000</v>
      </c>
      <c r="M8" s="17"/>
      <c r="N8" s="17"/>
    </row>
    <row r="9" spans="1:17" x14ac:dyDescent="0.25">
      <c r="A9" s="18">
        <v>42814</v>
      </c>
      <c r="B9" s="18">
        <v>42814</v>
      </c>
      <c r="C9" s="17" t="s">
        <v>16</v>
      </c>
      <c r="D9" s="25" t="s">
        <v>14</v>
      </c>
      <c r="E9" s="17" t="s">
        <v>20</v>
      </c>
      <c r="F9" s="16">
        <v>4.87</v>
      </c>
      <c r="G9" s="16"/>
      <c r="H9" s="16">
        <f>F9+G9</f>
        <v>4.87</v>
      </c>
      <c r="I9" s="16"/>
      <c r="J9" s="14">
        <f>IF(G9=0, IF(D9="Y", (F9*$G$5) + (I9*$G$5), 0), 0)</f>
        <v>2.1428000000000003</v>
      </c>
      <c r="K9" s="16">
        <f>IF(H9&gt;0, 0, I9+J9)</f>
        <v>0</v>
      </c>
      <c r="L9" s="16">
        <f>L8-H9-K9</f>
        <v>59995.13</v>
      </c>
      <c r="M9" s="17"/>
      <c r="N9" s="17"/>
    </row>
    <row r="10" spans="1:17" x14ac:dyDescent="0.25">
      <c r="A10" s="18">
        <v>42825</v>
      </c>
      <c r="B10" s="18">
        <v>42825</v>
      </c>
      <c r="C10" s="17" t="s">
        <v>16</v>
      </c>
      <c r="D10" s="25" t="s">
        <v>14</v>
      </c>
      <c r="E10" s="17" t="s">
        <v>21</v>
      </c>
      <c r="F10" s="16">
        <v>362</v>
      </c>
      <c r="G10" s="16"/>
      <c r="H10" s="16">
        <f t="shared" ref="H10:H48" si="0">F10+G10</f>
        <v>362</v>
      </c>
      <c r="I10" s="16"/>
      <c r="J10" s="14">
        <f t="shared" ref="J10:J48" si="1">IF(G10=0, IF(D10="Y", (F10*$G$5) + (I10*$G$5), 0), 0)</f>
        <v>159.28</v>
      </c>
      <c r="K10" s="16">
        <f t="shared" ref="K10:K48" si="2">IF(H10&gt;0, 0, I10+J10)</f>
        <v>0</v>
      </c>
      <c r="L10" s="16">
        <f t="shared" ref="L10:L48" si="3">L9-H10-K10</f>
        <v>59633.13</v>
      </c>
      <c r="M10" s="17"/>
      <c r="N10" s="17"/>
    </row>
    <row r="11" spans="1:17" x14ac:dyDescent="0.25">
      <c r="A11" s="18">
        <v>42802</v>
      </c>
      <c r="B11" s="18">
        <v>42802</v>
      </c>
      <c r="C11" s="17" t="s">
        <v>23</v>
      </c>
      <c r="D11" s="25" t="s">
        <v>24</v>
      </c>
      <c r="E11" s="17" t="s">
        <v>25</v>
      </c>
      <c r="F11" s="16"/>
      <c r="G11" s="16">
        <v>2.14</v>
      </c>
      <c r="H11" s="16">
        <f t="shared" si="0"/>
        <v>2.14</v>
      </c>
      <c r="I11" s="16"/>
      <c r="J11" s="14">
        <f t="shared" si="1"/>
        <v>0</v>
      </c>
      <c r="K11" s="16">
        <f t="shared" si="2"/>
        <v>0</v>
      </c>
      <c r="L11" s="16">
        <f t="shared" si="3"/>
        <v>59630.99</v>
      </c>
      <c r="M11" s="17"/>
      <c r="N11" s="17"/>
    </row>
    <row r="12" spans="1:17" x14ac:dyDescent="0.25">
      <c r="A12" s="18">
        <v>42855</v>
      </c>
      <c r="B12" s="18">
        <v>42855</v>
      </c>
      <c r="C12" s="17" t="s">
        <v>23</v>
      </c>
      <c r="D12" s="25" t="s">
        <v>24</v>
      </c>
      <c r="E12" s="26" t="s">
        <v>26</v>
      </c>
      <c r="F12" s="16"/>
      <c r="G12" s="16">
        <v>159.28</v>
      </c>
      <c r="H12" s="16">
        <f t="shared" si="0"/>
        <v>159.28</v>
      </c>
      <c r="I12" s="16"/>
      <c r="J12" s="14">
        <f t="shared" si="1"/>
        <v>0</v>
      </c>
      <c r="K12" s="16">
        <f t="shared" si="2"/>
        <v>0</v>
      </c>
      <c r="L12" s="16">
        <f t="shared" si="3"/>
        <v>59471.71</v>
      </c>
      <c r="M12" s="17"/>
      <c r="N12" s="17"/>
    </row>
    <row r="13" spans="1:17" x14ac:dyDescent="0.25">
      <c r="A13" s="18">
        <v>42855</v>
      </c>
      <c r="B13" s="18">
        <v>42864</v>
      </c>
      <c r="C13" s="17" t="s">
        <v>27</v>
      </c>
      <c r="D13" s="25" t="s">
        <v>14</v>
      </c>
      <c r="E13" s="17" t="s">
        <v>96</v>
      </c>
      <c r="F13" s="16">
        <v>303.75</v>
      </c>
      <c r="G13" s="16"/>
      <c r="H13" s="16">
        <f t="shared" si="0"/>
        <v>303.75</v>
      </c>
      <c r="I13" s="16"/>
      <c r="J13" s="14">
        <f t="shared" si="1"/>
        <v>133.65</v>
      </c>
      <c r="K13" s="16">
        <f t="shared" si="2"/>
        <v>0</v>
      </c>
      <c r="L13" s="16">
        <f t="shared" si="3"/>
        <v>59167.96</v>
      </c>
      <c r="M13" s="17"/>
      <c r="N13" s="17"/>
    </row>
    <row r="14" spans="1:17" x14ac:dyDescent="0.25">
      <c r="A14" s="18">
        <v>42855</v>
      </c>
      <c r="B14" s="18">
        <v>42864</v>
      </c>
      <c r="C14" s="17" t="s">
        <v>27</v>
      </c>
      <c r="D14" s="25" t="s">
        <v>14</v>
      </c>
      <c r="E14" s="17" t="s">
        <v>96</v>
      </c>
      <c r="F14" s="16">
        <v>234.55</v>
      </c>
      <c r="G14" s="16"/>
      <c r="H14" s="16">
        <f t="shared" si="0"/>
        <v>234.55</v>
      </c>
      <c r="I14" s="16"/>
      <c r="J14" s="14">
        <f t="shared" si="1"/>
        <v>103.20200000000001</v>
      </c>
      <c r="K14" s="16">
        <f t="shared" si="2"/>
        <v>0</v>
      </c>
      <c r="L14" s="16">
        <f t="shared" si="3"/>
        <v>58933.409999999996</v>
      </c>
      <c r="M14" s="17"/>
      <c r="N14" s="17"/>
    </row>
    <row r="15" spans="1:17" x14ac:dyDescent="0.25">
      <c r="A15" s="18">
        <v>42855</v>
      </c>
      <c r="B15" s="18">
        <v>42864</v>
      </c>
      <c r="C15" s="17" t="s">
        <v>22</v>
      </c>
      <c r="D15" s="25" t="s">
        <v>14</v>
      </c>
      <c r="E15" s="17" t="s">
        <v>28</v>
      </c>
      <c r="F15" s="16">
        <v>218.49</v>
      </c>
      <c r="G15" s="16"/>
      <c r="H15" s="16">
        <f t="shared" si="0"/>
        <v>218.49</v>
      </c>
      <c r="I15" s="16"/>
      <c r="J15" s="14">
        <f t="shared" si="1"/>
        <v>96.135600000000011</v>
      </c>
      <c r="K15" s="16">
        <f t="shared" si="2"/>
        <v>0</v>
      </c>
      <c r="L15" s="16">
        <f t="shared" si="3"/>
        <v>58714.92</v>
      </c>
      <c r="M15" s="17"/>
      <c r="N15" s="17"/>
    </row>
    <row r="16" spans="1:17" x14ac:dyDescent="0.25">
      <c r="A16" s="18">
        <v>42859</v>
      </c>
      <c r="B16" s="18">
        <v>42859</v>
      </c>
      <c r="C16" s="17" t="s">
        <v>29</v>
      </c>
      <c r="D16" s="25" t="s">
        <v>14</v>
      </c>
      <c r="E16" s="17" t="s">
        <v>30</v>
      </c>
      <c r="F16" s="16">
        <v>81.599999999999994</v>
      </c>
      <c r="G16" s="16"/>
      <c r="H16" s="16">
        <f t="shared" si="0"/>
        <v>81.599999999999994</v>
      </c>
      <c r="I16" s="16"/>
      <c r="J16" s="14">
        <f t="shared" si="1"/>
        <v>35.903999999999996</v>
      </c>
      <c r="K16" s="16">
        <f t="shared" si="2"/>
        <v>0</v>
      </c>
      <c r="L16" s="16">
        <f t="shared" si="3"/>
        <v>58633.32</v>
      </c>
      <c r="M16" s="17"/>
      <c r="N16" s="17"/>
    </row>
    <row r="17" spans="1:15" x14ac:dyDescent="0.25">
      <c r="A17" s="18">
        <v>42859</v>
      </c>
      <c r="B17" s="18">
        <v>42859</v>
      </c>
      <c r="C17" s="17" t="s">
        <v>33</v>
      </c>
      <c r="D17" s="25" t="s">
        <v>24</v>
      </c>
      <c r="E17" s="17" t="s">
        <v>97</v>
      </c>
      <c r="F17" s="16">
        <v>465</v>
      </c>
      <c r="G17" s="16"/>
      <c r="H17" s="16">
        <f>F17+G17</f>
        <v>465</v>
      </c>
      <c r="I17" s="16"/>
      <c r="J17" s="14">
        <f>IF(G17=0, IF(D17="Y", (F17*$G$5) + (I17*$G$5), 0), 0)</f>
        <v>0</v>
      </c>
      <c r="K17" s="16">
        <f t="shared" si="2"/>
        <v>0</v>
      </c>
      <c r="L17" s="16">
        <f t="shared" si="3"/>
        <v>58168.32</v>
      </c>
      <c r="M17" s="17"/>
      <c r="N17" s="17"/>
    </row>
    <row r="18" spans="1:15" x14ac:dyDescent="0.25">
      <c r="A18" s="18">
        <v>42859</v>
      </c>
      <c r="B18" s="18">
        <v>42859</v>
      </c>
      <c r="C18" s="17" t="s">
        <v>33</v>
      </c>
      <c r="D18" s="25" t="s">
        <v>24</v>
      </c>
      <c r="E18" s="17" t="s">
        <v>97</v>
      </c>
      <c r="F18" s="16">
        <v>470</v>
      </c>
      <c r="G18" s="16"/>
      <c r="H18" s="16">
        <f t="shared" si="0"/>
        <v>470</v>
      </c>
      <c r="I18" s="16"/>
      <c r="J18" s="14">
        <f t="shared" si="1"/>
        <v>0</v>
      </c>
      <c r="K18" s="16">
        <f t="shared" si="2"/>
        <v>0</v>
      </c>
      <c r="L18" s="16">
        <f t="shared" si="3"/>
        <v>57698.32</v>
      </c>
      <c r="M18" s="17"/>
      <c r="N18" s="17"/>
    </row>
    <row r="19" spans="1:15" x14ac:dyDescent="0.25">
      <c r="A19" s="18">
        <v>42878</v>
      </c>
      <c r="B19" s="18">
        <v>42878</v>
      </c>
      <c r="C19" s="17" t="s">
        <v>31</v>
      </c>
      <c r="D19" s="25" t="s">
        <v>14</v>
      </c>
      <c r="E19" s="17" t="s">
        <v>32</v>
      </c>
      <c r="F19" s="16">
        <v>96.02</v>
      </c>
      <c r="G19" s="16"/>
      <c r="H19" s="16">
        <f>F19+G19</f>
        <v>96.02</v>
      </c>
      <c r="I19" s="16"/>
      <c r="J19" s="14">
        <f>IF(G19=0, IF(D19="Y", (F19*$G$5) + (I19*$G$5), 0), 0)</f>
        <v>42.248799999999996</v>
      </c>
      <c r="K19" s="16">
        <f t="shared" si="2"/>
        <v>0</v>
      </c>
      <c r="L19" s="16">
        <f t="shared" si="3"/>
        <v>57602.3</v>
      </c>
      <c r="M19" s="17"/>
      <c r="N19" s="17"/>
      <c r="O19" s="6"/>
    </row>
    <row r="20" spans="1:15" x14ac:dyDescent="0.25">
      <c r="A20" s="18">
        <v>42886</v>
      </c>
      <c r="B20" s="18">
        <v>42886</v>
      </c>
      <c r="C20" s="17" t="s">
        <v>23</v>
      </c>
      <c r="D20" s="25" t="s">
        <v>24</v>
      </c>
      <c r="E20" s="17" t="s">
        <v>34</v>
      </c>
      <c r="F20" s="16"/>
      <c r="G20" s="16">
        <v>411.14</v>
      </c>
      <c r="H20" s="16">
        <f t="shared" si="0"/>
        <v>411.14</v>
      </c>
      <c r="I20" s="16"/>
      <c r="J20" s="14">
        <f t="shared" si="1"/>
        <v>0</v>
      </c>
      <c r="K20" s="16">
        <f t="shared" si="2"/>
        <v>0</v>
      </c>
      <c r="L20" s="16">
        <f t="shared" si="3"/>
        <v>57191.16</v>
      </c>
      <c r="M20" s="17"/>
      <c r="N20" s="17"/>
    </row>
    <row r="21" spans="1:15" x14ac:dyDescent="0.25">
      <c r="A21" s="18">
        <v>42886</v>
      </c>
      <c r="B21" s="18">
        <v>42897</v>
      </c>
      <c r="C21" s="17" t="s">
        <v>27</v>
      </c>
      <c r="D21" s="25" t="s">
        <v>14</v>
      </c>
      <c r="E21" s="17" t="s">
        <v>98</v>
      </c>
      <c r="F21" s="16">
        <v>35.880000000000003</v>
      </c>
      <c r="G21" s="16"/>
      <c r="H21" s="16">
        <f t="shared" si="0"/>
        <v>35.880000000000003</v>
      </c>
      <c r="I21" s="16"/>
      <c r="J21" s="14">
        <f t="shared" si="1"/>
        <v>15.7872</v>
      </c>
      <c r="K21" s="16">
        <f t="shared" si="2"/>
        <v>0</v>
      </c>
      <c r="L21" s="16">
        <f t="shared" si="3"/>
        <v>57155.280000000006</v>
      </c>
      <c r="M21" s="17"/>
      <c r="N21" s="17"/>
    </row>
    <row r="22" spans="1:15" x14ac:dyDescent="0.25">
      <c r="A22" s="18">
        <v>42886</v>
      </c>
      <c r="B22" s="18">
        <v>42897</v>
      </c>
      <c r="C22" s="17" t="s">
        <v>22</v>
      </c>
      <c r="D22" s="25" t="s">
        <v>14</v>
      </c>
      <c r="E22" s="17" t="s">
        <v>63</v>
      </c>
      <c r="F22" s="16"/>
      <c r="G22" s="16"/>
      <c r="H22" s="16">
        <f t="shared" si="0"/>
        <v>0</v>
      </c>
      <c r="I22" s="14"/>
      <c r="J22" s="14">
        <f t="shared" si="1"/>
        <v>0</v>
      </c>
      <c r="K22" s="16">
        <f t="shared" si="2"/>
        <v>0</v>
      </c>
      <c r="L22" s="16">
        <f t="shared" si="3"/>
        <v>57155.280000000006</v>
      </c>
      <c r="M22" s="17"/>
      <c r="N22" s="17"/>
    </row>
    <row r="23" spans="1:15" x14ac:dyDescent="0.25">
      <c r="A23" s="18">
        <v>42888</v>
      </c>
      <c r="B23" s="18">
        <v>42888</v>
      </c>
      <c r="C23" s="17" t="s">
        <v>16</v>
      </c>
      <c r="D23" s="25" t="s">
        <v>14</v>
      </c>
      <c r="E23" s="17" t="s">
        <v>49</v>
      </c>
      <c r="F23" s="16">
        <v>821.15</v>
      </c>
      <c r="G23" s="16"/>
      <c r="H23" s="16">
        <f t="shared" si="0"/>
        <v>821.15</v>
      </c>
      <c r="I23" s="16"/>
      <c r="J23" s="14">
        <f t="shared" si="1"/>
        <v>361.30599999999998</v>
      </c>
      <c r="K23" s="16">
        <f t="shared" si="2"/>
        <v>0</v>
      </c>
      <c r="L23" s="16">
        <f t="shared" si="3"/>
        <v>56334.130000000005</v>
      </c>
      <c r="M23" s="17"/>
      <c r="N23" s="17"/>
    </row>
    <row r="24" spans="1:15" x14ac:dyDescent="0.25">
      <c r="A24" s="18">
        <v>42891</v>
      </c>
      <c r="B24" s="18">
        <v>42891</v>
      </c>
      <c r="C24" s="17" t="s">
        <v>35</v>
      </c>
      <c r="D24" s="25" t="s">
        <v>14</v>
      </c>
      <c r="E24" s="17" t="s">
        <v>36</v>
      </c>
      <c r="F24" s="16">
        <v>900</v>
      </c>
      <c r="G24" s="16"/>
      <c r="H24" s="16">
        <f t="shared" si="0"/>
        <v>900</v>
      </c>
      <c r="I24" s="16"/>
      <c r="J24" s="14">
        <f t="shared" si="1"/>
        <v>396</v>
      </c>
      <c r="K24" s="16">
        <f t="shared" si="2"/>
        <v>0</v>
      </c>
      <c r="L24" s="16">
        <f t="shared" si="3"/>
        <v>55434.130000000005</v>
      </c>
      <c r="M24" s="17"/>
      <c r="N24" s="17"/>
      <c r="O24" s="6"/>
    </row>
    <row r="25" spans="1:15" x14ac:dyDescent="0.25">
      <c r="A25" s="18">
        <v>42891</v>
      </c>
      <c r="B25" s="18">
        <v>42891</v>
      </c>
      <c r="C25" s="17" t="s">
        <v>37</v>
      </c>
      <c r="D25" s="25" t="s">
        <v>14</v>
      </c>
      <c r="E25" s="26" t="s">
        <v>38</v>
      </c>
      <c r="F25" s="16">
        <v>200</v>
      </c>
      <c r="G25" s="16"/>
      <c r="H25" s="16">
        <f t="shared" si="0"/>
        <v>200</v>
      </c>
      <c r="I25" s="16"/>
      <c r="J25" s="14">
        <f t="shared" si="1"/>
        <v>88</v>
      </c>
      <c r="K25" s="16">
        <f t="shared" si="2"/>
        <v>0</v>
      </c>
      <c r="L25" s="16">
        <f t="shared" si="3"/>
        <v>55234.130000000005</v>
      </c>
      <c r="M25" s="17"/>
      <c r="N25" s="17"/>
    </row>
    <row r="26" spans="1:15" x14ac:dyDescent="0.25">
      <c r="A26" s="18">
        <v>42891</v>
      </c>
      <c r="B26" s="18">
        <v>42891</v>
      </c>
      <c r="C26" s="17" t="s">
        <v>40</v>
      </c>
      <c r="D26" s="25" t="s">
        <v>14</v>
      </c>
      <c r="E26" s="26" t="s">
        <v>41</v>
      </c>
      <c r="F26" s="16">
        <v>63.5</v>
      </c>
      <c r="G26" s="16"/>
      <c r="H26" s="16">
        <f t="shared" si="0"/>
        <v>63.5</v>
      </c>
      <c r="I26" s="16"/>
      <c r="J26" s="14">
        <f t="shared" si="1"/>
        <v>27.94</v>
      </c>
      <c r="K26" s="16">
        <f t="shared" si="2"/>
        <v>0</v>
      </c>
      <c r="L26" s="16">
        <f t="shared" si="3"/>
        <v>55170.630000000005</v>
      </c>
      <c r="M26" s="17"/>
      <c r="N26" s="17"/>
    </row>
    <row r="27" spans="1:15" x14ac:dyDescent="0.25">
      <c r="A27" s="18">
        <v>42891</v>
      </c>
      <c r="B27" s="18">
        <v>42891</v>
      </c>
      <c r="C27" s="17" t="s">
        <v>33</v>
      </c>
      <c r="D27" s="25" t="s">
        <v>24</v>
      </c>
      <c r="E27" s="26" t="s">
        <v>48</v>
      </c>
      <c r="F27" s="16">
        <v>1681.13</v>
      </c>
      <c r="G27" s="16"/>
      <c r="H27" s="16">
        <f t="shared" si="0"/>
        <v>1681.13</v>
      </c>
      <c r="I27" s="16"/>
      <c r="J27" s="14">
        <f t="shared" si="1"/>
        <v>0</v>
      </c>
      <c r="K27" s="16">
        <f t="shared" si="2"/>
        <v>0</v>
      </c>
      <c r="L27" s="16">
        <f t="shared" si="3"/>
        <v>53489.500000000007</v>
      </c>
      <c r="M27" s="17"/>
      <c r="N27" s="17"/>
    </row>
    <row r="28" spans="1:15" x14ac:dyDescent="0.25">
      <c r="A28" s="18">
        <v>42891</v>
      </c>
      <c r="B28" s="18">
        <v>42891</v>
      </c>
      <c r="C28" s="17" t="s">
        <v>37</v>
      </c>
      <c r="D28" s="25" t="s">
        <v>14</v>
      </c>
      <c r="E28" s="26" t="s">
        <v>39</v>
      </c>
      <c r="F28" s="16">
        <v>104</v>
      </c>
      <c r="G28" s="16"/>
      <c r="H28" s="16">
        <f t="shared" si="0"/>
        <v>104</v>
      </c>
      <c r="I28" s="16"/>
      <c r="J28" s="14">
        <f t="shared" si="1"/>
        <v>45.76</v>
      </c>
      <c r="K28" s="16">
        <f t="shared" si="2"/>
        <v>0</v>
      </c>
      <c r="L28" s="16">
        <f t="shared" si="3"/>
        <v>53385.500000000007</v>
      </c>
      <c r="M28" s="17"/>
      <c r="N28" s="17"/>
    </row>
    <row r="29" spans="1:15" x14ac:dyDescent="0.25">
      <c r="A29" s="18">
        <v>42891</v>
      </c>
      <c r="B29" s="18">
        <v>42891</v>
      </c>
      <c r="C29" s="17" t="s">
        <v>40</v>
      </c>
      <c r="D29" s="25" t="s">
        <v>14</v>
      </c>
      <c r="E29" s="26" t="s">
        <v>42</v>
      </c>
      <c r="F29" s="16">
        <v>87.32</v>
      </c>
      <c r="G29" s="16"/>
      <c r="H29" s="16">
        <f t="shared" si="0"/>
        <v>87.32</v>
      </c>
      <c r="I29" s="16"/>
      <c r="J29" s="14">
        <f t="shared" si="1"/>
        <v>38.4208</v>
      </c>
      <c r="K29" s="16">
        <f t="shared" si="2"/>
        <v>0</v>
      </c>
      <c r="L29" s="16">
        <f t="shared" si="3"/>
        <v>53298.180000000008</v>
      </c>
      <c r="M29" s="17"/>
      <c r="N29" s="17"/>
    </row>
    <row r="30" spans="1:15" x14ac:dyDescent="0.25">
      <c r="A30" s="18">
        <v>42891</v>
      </c>
      <c r="B30" s="18">
        <v>42891</v>
      </c>
      <c r="C30" s="17" t="s">
        <v>33</v>
      </c>
      <c r="D30" s="25" t="s">
        <v>24</v>
      </c>
      <c r="E30" s="26" t="s">
        <v>43</v>
      </c>
      <c r="F30" s="16">
        <v>2324.6</v>
      </c>
      <c r="G30" s="16"/>
      <c r="H30" s="16">
        <f t="shared" si="0"/>
        <v>2324.6</v>
      </c>
      <c r="I30" s="16"/>
      <c r="J30" s="14">
        <f t="shared" si="1"/>
        <v>0</v>
      </c>
      <c r="K30" s="16">
        <f t="shared" si="2"/>
        <v>0</v>
      </c>
      <c r="L30" s="16">
        <f t="shared" si="3"/>
        <v>50973.580000000009</v>
      </c>
      <c r="M30" s="17"/>
      <c r="N30" s="17"/>
    </row>
    <row r="31" spans="1:15" x14ac:dyDescent="0.25">
      <c r="A31" s="18">
        <v>42895</v>
      </c>
      <c r="B31" s="18">
        <v>42895</v>
      </c>
      <c r="C31" s="17" t="s">
        <v>44</v>
      </c>
      <c r="D31" s="25" t="s">
        <v>14</v>
      </c>
      <c r="E31" s="26" t="s">
        <v>47</v>
      </c>
      <c r="F31" s="16">
        <v>24.99</v>
      </c>
      <c r="G31" s="16"/>
      <c r="H31" s="16">
        <f t="shared" si="0"/>
        <v>24.99</v>
      </c>
      <c r="I31" s="16"/>
      <c r="J31" s="14">
        <f t="shared" si="1"/>
        <v>10.9956</v>
      </c>
      <c r="K31" s="16">
        <f t="shared" si="2"/>
        <v>0</v>
      </c>
      <c r="L31" s="16">
        <f t="shared" si="3"/>
        <v>50948.590000000011</v>
      </c>
      <c r="M31" s="17"/>
      <c r="N31" s="17"/>
    </row>
    <row r="32" spans="1:15" x14ac:dyDescent="0.25">
      <c r="A32" s="18">
        <v>42901</v>
      </c>
      <c r="B32" s="18">
        <v>42901</v>
      </c>
      <c r="C32" s="17" t="s">
        <v>45</v>
      </c>
      <c r="D32" s="25" t="s">
        <v>14</v>
      </c>
      <c r="E32" s="26" t="s">
        <v>46</v>
      </c>
      <c r="F32" s="16">
        <f>58.21+109.45+14.25</f>
        <v>181.91</v>
      </c>
      <c r="G32" s="16"/>
      <c r="H32" s="16">
        <f t="shared" si="0"/>
        <v>181.91</v>
      </c>
      <c r="I32" s="16"/>
      <c r="J32" s="14">
        <f t="shared" si="1"/>
        <v>80.040400000000005</v>
      </c>
      <c r="K32" s="16">
        <f t="shared" si="2"/>
        <v>0</v>
      </c>
      <c r="L32" s="16">
        <f t="shared" si="3"/>
        <v>50766.680000000008</v>
      </c>
      <c r="M32" s="17"/>
      <c r="N32" s="17"/>
    </row>
    <row r="33" spans="1:14" x14ac:dyDescent="0.25">
      <c r="A33" s="18">
        <v>42908</v>
      </c>
      <c r="B33" s="18">
        <v>42909</v>
      </c>
      <c r="C33" s="17" t="s">
        <v>33</v>
      </c>
      <c r="D33" s="25" t="s">
        <v>24</v>
      </c>
      <c r="E33" s="26" t="s">
        <v>99</v>
      </c>
      <c r="F33" s="16">
        <v>201.6</v>
      </c>
      <c r="G33" s="16"/>
      <c r="H33" s="16">
        <f t="shared" si="0"/>
        <v>201.6</v>
      </c>
      <c r="I33" s="16"/>
      <c r="J33" s="14">
        <f t="shared" si="1"/>
        <v>0</v>
      </c>
      <c r="K33" s="16">
        <f t="shared" si="2"/>
        <v>0</v>
      </c>
      <c r="L33" s="16">
        <f t="shared" si="3"/>
        <v>50565.080000000009</v>
      </c>
      <c r="M33" s="17"/>
      <c r="N33" s="17"/>
    </row>
    <row r="34" spans="1:14" x14ac:dyDescent="0.25">
      <c r="A34" s="18">
        <v>42908</v>
      </c>
      <c r="B34" s="18">
        <v>42909</v>
      </c>
      <c r="C34" s="17" t="s">
        <v>33</v>
      </c>
      <c r="D34" s="25" t="s">
        <v>24</v>
      </c>
      <c r="E34" s="26" t="s">
        <v>99</v>
      </c>
      <c r="F34" s="16">
        <v>302.39999999999998</v>
      </c>
      <c r="G34" s="16"/>
      <c r="H34" s="16">
        <f t="shared" si="0"/>
        <v>302.39999999999998</v>
      </c>
      <c r="I34" s="16"/>
      <c r="J34" s="14">
        <f t="shared" si="1"/>
        <v>0</v>
      </c>
      <c r="K34" s="16">
        <f t="shared" si="2"/>
        <v>0</v>
      </c>
      <c r="L34" s="16">
        <f t="shared" si="3"/>
        <v>50262.680000000008</v>
      </c>
      <c r="M34" s="17"/>
      <c r="N34" s="17"/>
    </row>
    <row r="35" spans="1:14" x14ac:dyDescent="0.25">
      <c r="A35" s="18">
        <v>42908</v>
      </c>
      <c r="B35" s="18">
        <v>42909</v>
      </c>
      <c r="C35" s="17" t="s">
        <v>33</v>
      </c>
      <c r="D35" s="25" t="s">
        <v>24</v>
      </c>
      <c r="E35" s="26" t="s">
        <v>99</v>
      </c>
      <c r="F35" s="16">
        <f>201.6+100.8</f>
        <v>302.39999999999998</v>
      </c>
      <c r="G35" s="16"/>
      <c r="H35" s="16">
        <f t="shared" si="0"/>
        <v>302.39999999999998</v>
      </c>
      <c r="I35" s="16"/>
      <c r="J35" s="14">
        <f t="shared" si="1"/>
        <v>0</v>
      </c>
      <c r="K35" s="16">
        <f t="shared" si="2"/>
        <v>0</v>
      </c>
      <c r="L35" s="16">
        <f t="shared" si="3"/>
        <v>49960.280000000006</v>
      </c>
      <c r="M35" s="17"/>
      <c r="N35" s="17"/>
    </row>
    <row r="36" spans="1:14" x14ac:dyDescent="0.25">
      <c r="A36" s="18">
        <v>42908</v>
      </c>
      <c r="B36" s="18">
        <v>42909</v>
      </c>
      <c r="C36" s="17" t="s">
        <v>33</v>
      </c>
      <c r="D36" s="25" t="s">
        <v>24</v>
      </c>
      <c r="E36" s="26" t="s">
        <v>100</v>
      </c>
      <c r="F36" s="16">
        <v>201.6</v>
      </c>
      <c r="G36" s="16"/>
      <c r="H36" s="16">
        <f t="shared" si="0"/>
        <v>201.6</v>
      </c>
      <c r="I36" s="16"/>
      <c r="J36" s="14">
        <f t="shared" si="1"/>
        <v>0</v>
      </c>
      <c r="K36" s="16">
        <f t="shared" si="2"/>
        <v>0</v>
      </c>
      <c r="L36" s="16">
        <f t="shared" si="3"/>
        <v>49758.680000000008</v>
      </c>
      <c r="M36" s="17"/>
      <c r="N36" s="17"/>
    </row>
    <row r="37" spans="1:14" x14ac:dyDescent="0.25">
      <c r="A37" s="18">
        <v>42908</v>
      </c>
      <c r="B37" s="18">
        <v>42909</v>
      </c>
      <c r="C37" s="17" t="s">
        <v>33</v>
      </c>
      <c r="D37" s="25" t="s">
        <v>24</v>
      </c>
      <c r="E37" s="26" t="s">
        <v>100</v>
      </c>
      <c r="F37" s="16">
        <v>201.6</v>
      </c>
      <c r="G37" s="16"/>
      <c r="H37" s="16">
        <f t="shared" si="0"/>
        <v>201.6</v>
      </c>
      <c r="I37" s="16"/>
      <c r="J37" s="14">
        <f t="shared" si="1"/>
        <v>0</v>
      </c>
      <c r="K37" s="16">
        <f t="shared" si="2"/>
        <v>0</v>
      </c>
      <c r="L37" s="16">
        <f t="shared" si="3"/>
        <v>49557.080000000009</v>
      </c>
      <c r="M37" s="17"/>
      <c r="N37" s="17"/>
    </row>
    <row r="38" spans="1:14" x14ac:dyDescent="0.25">
      <c r="A38" s="18">
        <v>42908</v>
      </c>
      <c r="B38" s="18">
        <v>42909</v>
      </c>
      <c r="C38" s="17" t="s">
        <v>33</v>
      </c>
      <c r="D38" s="25" t="s">
        <v>24</v>
      </c>
      <c r="E38" s="26" t="s">
        <v>100</v>
      </c>
      <c r="F38" s="16">
        <v>201.6</v>
      </c>
      <c r="G38" s="16"/>
      <c r="H38" s="16">
        <f t="shared" si="0"/>
        <v>201.6</v>
      </c>
      <c r="I38" s="16"/>
      <c r="J38" s="14">
        <f t="shared" si="1"/>
        <v>0</v>
      </c>
      <c r="K38" s="16">
        <f t="shared" si="2"/>
        <v>0</v>
      </c>
      <c r="L38" s="16">
        <f t="shared" si="3"/>
        <v>49355.48000000001</v>
      </c>
      <c r="M38" s="17"/>
      <c r="N38" s="17"/>
    </row>
    <row r="39" spans="1:14" x14ac:dyDescent="0.25">
      <c r="A39" s="18">
        <v>42908</v>
      </c>
      <c r="B39" s="18">
        <v>42909</v>
      </c>
      <c r="C39" s="17" t="s">
        <v>33</v>
      </c>
      <c r="D39" s="25" t="s">
        <v>24</v>
      </c>
      <c r="E39" s="26" t="s">
        <v>100</v>
      </c>
      <c r="F39" s="16">
        <v>201.6</v>
      </c>
      <c r="G39" s="16"/>
      <c r="H39" s="16">
        <f t="shared" si="0"/>
        <v>201.6</v>
      </c>
      <c r="I39" s="16"/>
      <c r="J39" s="14">
        <f t="shared" si="1"/>
        <v>0</v>
      </c>
      <c r="K39" s="16">
        <f t="shared" si="2"/>
        <v>0</v>
      </c>
      <c r="L39" s="16">
        <f t="shared" si="3"/>
        <v>49153.880000000012</v>
      </c>
      <c r="M39" s="17"/>
      <c r="N39" s="17"/>
    </row>
    <row r="40" spans="1:14" x14ac:dyDescent="0.25">
      <c r="A40" s="18">
        <v>42908</v>
      </c>
      <c r="B40" s="18">
        <v>42912</v>
      </c>
      <c r="C40" s="17" t="s">
        <v>33</v>
      </c>
      <c r="D40" s="25" t="s">
        <v>24</v>
      </c>
      <c r="E40" s="26" t="s">
        <v>100</v>
      </c>
      <c r="F40" s="16">
        <v>100.8</v>
      </c>
      <c r="G40" s="16"/>
      <c r="H40" s="16">
        <f t="shared" si="0"/>
        <v>100.8</v>
      </c>
      <c r="I40" s="16"/>
      <c r="J40" s="14">
        <f t="shared" si="1"/>
        <v>0</v>
      </c>
      <c r="K40" s="16">
        <f t="shared" si="2"/>
        <v>0</v>
      </c>
      <c r="L40" s="16">
        <f t="shared" si="3"/>
        <v>49053.080000000009</v>
      </c>
      <c r="M40" s="17"/>
      <c r="N40" s="17"/>
    </row>
    <row r="41" spans="1:14" x14ac:dyDescent="0.25">
      <c r="A41" s="18">
        <v>42908</v>
      </c>
      <c r="B41" s="18">
        <v>42912</v>
      </c>
      <c r="C41" s="17" t="s">
        <v>33</v>
      </c>
      <c r="D41" s="25" t="s">
        <v>24</v>
      </c>
      <c r="E41" s="26" t="s">
        <v>50</v>
      </c>
      <c r="F41" s="16">
        <v>135</v>
      </c>
      <c r="G41" s="16"/>
      <c r="H41" s="16">
        <f t="shared" si="0"/>
        <v>135</v>
      </c>
      <c r="I41" s="16"/>
      <c r="J41" s="14">
        <f t="shared" si="1"/>
        <v>0</v>
      </c>
      <c r="K41" s="16">
        <f t="shared" si="2"/>
        <v>0</v>
      </c>
      <c r="L41" s="16">
        <f t="shared" si="3"/>
        <v>48918.080000000009</v>
      </c>
      <c r="M41" s="17"/>
      <c r="N41" s="17"/>
    </row>
    <row r="42" spans="1:14" x14ac:dyDescent="0.25">
      <c r="A42" s="18">
        <v>42908</v>
      </c>
      <c r="B42" s="18">
        <v>42912</v>
      </c>
      <c r="C42" s="17" t="s">
        <v>52</v>
      </c>
      <c r="D42" s="25" t="s">
        <v>14</v>
      </c>
      <c r="E42" s="26" t="s">
        <v>51</v>
      </c>
      <c r="F42" s="16">
        <v>6</v>
      </c>
      <c r="G42" s="16"/>
      <c r="H42" s="16">
        <f t="shared" si="0"/>
        <v>6</v>
      </c>
      <c r="I42" s="16"/>
      <c r="J42" s="14">
        <f t="shared" si="1"/>
        <v>2.64</v>
      </c>
      <c r="K42" s="16">
        <f t="shared" si="2"/>
        <v>0</v>
      </c>
      <c r="L42" s="16">
        <f t="shared" si="3"/>
        <v>48912.080000000009</v>
      </c>
      <c r="M42" s="17"/>
      <c r="N42" s="17"/>
    </row>
    <row r="43" spans="1:14" x14ac:dyDescent="0.25">
      <c r="A43" s="18">
        <v>42908</v>
      </c>
      <c r="B43" s="18">
        <v>42912</v>
      </c>
      <c r="C43" s="17" t="s">
        <v>37</v>
      </c>
      <c r="D43" s="25" t="s">
        <v>14</v>
      </c>
      <c r="E43" s="26" t="s">
        <v>53</v>
      </c>
      <c r="F43" s="16">
        <v>750</v>
      </c>
      <c r="G43" s="16"/>
      <c r="H43" s="16">
        <f t="shared" si="0"/>
        <v>750</v>
      </c>
      <c r="I43" s="16"/>
      <c r="J43" s="14">
        <f t="shared" si="1"/>
        <v>330</v>
      </c>
      <c r="K43" s="16">
        <f t="shared" si="2"/>
        <v>0</v>
      </c>
      <c r="L43" s="16">
        <f t="shared" si="3"/>
        <v>48162.080000000009</v>
      </c>
      <c r="M43" s="17"/>
      <c r="N43" s="17"/>
    </row>
    <row r="44" spans="1:14" x14ac:dyDescent="0.25">
      <c r="A44" s="18">
        <v>42912</v>
      </c>
      <c r="B44" s="18">
        <v>42912</v>
      </c>
      <c r="C44" s="17" t="s">
        <v>44</v>
      </c>
      <c r="D44" s="25" t="s">
        <v>14</v>
      </c>
      <c r="E44" s="26" t="s">
        <v>54</v>
      </c>
      <c r="F44" s="16">
        <v>17.91</v>
      </c>
      <c r="G44" s="16"/>
      <c r="H44" s="16">
        <f t="shared" si="0"/>
        <v>17.91</v>
      </c>
      <c r="I44" s="16"/>
      <c r="J44" s="14">
        <f t="shared" si="1"/>
        <v>7.8803999999999998</v>
      </c>
      <c r="K44" s="16">
        <f t="shared" si="2"/>
        <v>0</v>
      </c>
      <c r="L44" s="16">
        <f t="shared" si="3"/>
        <v>48144.170000000006</v>
      </c>
      <c r="M44" s="17"/>
      <c r="N44" s="17"/>
    </row>
    <row r="45" spans="1:14" x14ac:dyDescent="0.25">
      <c r="A45" s="18">
        <v>42913</v>
      </c>
      <c r="B45" s="18">
        <v>42913</v>
      </c>
      <c r="C45" s="17" t="s">
        <v>35</v>
      </c>
      <c r="D45" s="25" t="s">
        <v>14</v>
      </c>
      <c r="E45" s="26" t="s">
        <v>55</v>
      </c>
      <c r="F45" s="16">
        <f>-(35.34+77.4)</f>
        <v>-112.74000000000001</v>
      </c>
      <c r="G45" s="16"/>
      <c r="H45" s="16">
        <f t="shared" si="0"/>
        <v>-112.74000000000001</v>
      </c>
      <c r="I45" s="16"/>
      <c r="J45" s="14">
        <f t="shared" si="1"/>
        <v>-49.605600000000003</v>
      </c>
      <c r="K45" s="16">
        <v>0</v>
      </c>
      <c r="L45" s="16">
        <f t="shared" si="3"/>
        <v>48256.91</v>
      </c>
      <c r="M45" s="17"/>
      <c r="N45" s="17"/>
    </row>
    <row r="46" spans="1:14" x14ac:dyDescent="0.25">
      <c r="A46" s="18">
        <v>42914</v>
      </c>
      <c r="B46" s="18">
        <v>42914</v>
      </c>
      <c r="C46" s="17" t="s">
        <v>44</v>
      </c>
      <c r="D46" s="25" t="s">
        <v>14</v>
      </c>
      <c r="E46" s="26" t="s">
        <v>56</v>
      </c>
      <c r="F46" s="16">
        <v>1172.92</v>
      </c>
      <c r="G46" s="16"/>
      <c r="H46" s="16">
        <f t="shared" si="0"/>
        <v>1172.92</v>
      </c>
      <c r="I46" s="16"/>
      <c r="J46" s="14">
        <f t="shared" si="1"/>
        <v>516.08480000000009</v>
      </c>
      <c r="K46" s="16">
        <f t="shared" si="2"/>
        <v>0</v>
      </c>
      <c r="L46" s="16">
        <f t="shared" si="3"/>
        <v>47083.990000000005</v>
      </c>
      <c r="M46" s="17"/>
      <c r="N46" s="17"/>
    </row>
    <row r="47" spans="1:14" x14ac:dyDescent="0.25">
      <c r="A47" s="18">
        <v>42914</v>
      </c>
      <c r="B47" s="18">
        <v>42914</v>
      </c>
      <c r="C47" s="17" t="s">
        <v>40</v>
      </c>
      <c r="D47" s="25" t="s">
        <v>14</v>
      </c>
      <c r="E47" s="26" t="s">
        <v>51</v>
      </c>
      <c r="F47" s="16">
        <v>13.66</v>
      </c>
      <c r="G47" s="16"/>
      <c r="H47" s="16">
        <f t="shared" si="0"/>
        <v>13.66</v>
      </c>
      <c r="I47" s="16"/>
      <c r="J47" s="14">
        <f t="shared" si="1"/>
        <v>6.0103999999999997</v>
      </c>
      <c r="K47" s="16">
        <f t="shared" si="2"/>
        <v>0</v>
      </c>
      <c r="L47" s="16">
        <f t="shared" si="3"/>
        <v>47070.33</v>
      </c>
      <c r="M47" s="17"/>
      <c r="N47" s="17"/>
    </row>
    <row r="48" spans="1:14" x14ac:dyDescent="0.25">
      <c r="A48" s="18">
        <v>42914</v>
      </c>
      <c r="B48" s="18">
        <v>42914</v>
      </c>
      <c r="C48" s="17" t="s">
        <v>33</v>
      </c>
      <c r="D48" s="25" t="s">
        <v>24</v>
      </c>
      <c r="E48" s="26" t="s">
        <v>50</v>
      </c>
      <c r="F48" s="16">
        <v>314.20999999999998</v>
      </c>
      <c r="G48" s="16"/>
      <c r="H48" s="16">
        <f t="shared" si="0"/>
        <v>314.20999999999998</v>
      </c>
      <c r="I48" s="16"/>
      <c r="J48" s="14">
        <f t="shared" si="1"/>
        <v>0</v>
      </c>
      <c r="K48" s="16">
        <f t="shared" si="2"/>
        <v>0</v>
      </c>
      <c r="L48" s="16">
        <f t="shared" si="3"/>
        <v>46756.12</v>
      </c>
      <c r="M48" s="17"/>
      <c r="N48" s="17"/>
    </row>
    <row r="49" spans="1:15" x14ac:dyDescent="0.25">
      <c r="A49" s="18">
        <v>42914</v>
      </c>
      <c r="B49" s="18">
        <v>42914</v>
      </c>
      <c r="C49" s="17" t="s">
        <v>57</v>
      </c>
      <c r="D49" s="25" t="s">
        <v>14</v>
      </c>
      <c r="E49" s="26" t="s">
        <v>58</v>
      </c>
      <c r="F49" s="16">
        <v>25</v>
      </c>
      <c r="G49" s="16"/>
      <c r="H49" s="16">
        <f t="shared" ref="H49:H53" si="4">F49+G49</f>
        <v>25</v>
      </c>
      <c r="I49" s="16"/>
      <c r="J49" s="14">
        <f t="shared" ref="J49:J53" si="5">IF(G49=0, IF(D49="Y", (F49*$G$5) + (I49*$G$5), 0), 0)</f>
        <v>11</v>
      </c>
      <c r="K49" s="16">
        <f t="shared" ref="K49:K53" si="6">IF(H49&gt;0, 0, I49+J49)</f>
        <v>0</v>
      </c>
      <c r="L49" s="16">
        <f t="shared" ref="L49:L53" si="7">L48-H49-K49</f>
        <v>46731.12</v>
      </c>
      <c r="M49" s="17"/>
      <c r="N49" s="17"/>
    </row>
    <row r="50" spans="1:15" x14ac:dyDescent="0.25">
      <c r="A50" s="18">
        <v>42915</v>
      </c>
      <c r="B50" s="18">
        <v>42915</v>
      </c>
      <c r="C50" s="17" t="s">
        <v>31</v>
      </c>
      <c r="D50" s="25" t="s">
        <v>14</v>
      </c>
      <c r="E50" s="26" t="s">
        <v>59</v>
      </c>
      <c r="F50" s="16">
        <v>21.36</v>
      </c>
      <c r="G50" s="16"/>
      <c r="H50" s="16">
        <f t="shared" si="4"/>
        <v>21.36</v>
      </c>
      <c r="I50" s="16"/>
      <c r="J50" s="14">
        <f t="shared" si="5"/>
        <v>9.3984000000000005</v>
      </c>
      <c r="K50" s="16">
        <f t="shared" si="6"/>
        <v>0</v>
      </c>
      <c r="L50" s="16">
        <f t="shared" si="7"/>
        <v>46709.760000000002</v>
      </c>
      <c r="M50" s="17"/>
      <c r="N50" s="17"/>
      <c r="O50" s="6"/>
    </row>
    <row r="51" spans="1:15" x14ac:dyDescent="0.25">
      <c r="A51" s="18">
        <v>42916</v>
      </c>
      <c r="B51" s="18">
        <v>42916</v>
      </c>
      <c r="C51" s="17" t="s">
        <v>33</v>
      </c>
      <c r="D51" s="25" t="s">
        <v>24</v>
      </c>
      <c r="E51" s="26" t="s">
        <v>100</v>
      </c>
      <c r="F51" s="16">
        <v>110.42</v>
      </c>
      <c r="G51" s="16"/>
      <c r="H51" s="16">
        <f t="shared" si="4"/>
        <v>110.42</v>
      </c>
      <c r="I51" s="16"/>
      <c r="J51" s="14">
        <f t="shared" si="5"/>
        <v>0</v>
      </c>
      <c r="K51" s="16">
        <f t="shared" si="6"/>
        <v>0</v>
      </c>
      <c r="L51" s="16">
        <f t="shared" si="7"/>
        <v>46599.340000000004</v>
      </c>
      <c r="M51" s="17"/>
      <c r="N51" s="17"/>
    </row>
    <row r="52" spans="1:15" x14ac:dyDescent="0.25">
      <c r="A52" s="18">
        <v>42916</v>
      </c>
      <c r="B52" s="18">
        <v>42916</v>
      </c>
      <c r="C52" s="17" t="s">
        <v>33</v>
      </c>
      <c r="D52" s="25" t="s">
        <v>24</v>
      </c>
      <c r="E52" s="26" t="s">
        <v>100</v>
      </c>
      <c r="F52" s="16">
        <v>669.75</v>
      </c>
      <c r="G52" s="16"/>
      <c r="H52" s="16">
        <f t="shared" si="4"/>
        <v>669.75</v>
      </c>
      <c r="I52" s="16"/>
      <c r="J52" s="14">
        <f t="shared" si="5"/>
        <v>0</v>
      </c>
      <c r="K52" s="16">
        <f t="shared" si="6"/>
        <v>0</v>
      </c>
      <c r="L52" s="16">
        <f t="shared" si="7"/>
        <v>45929.590000000004</v>
      </c>
      <c r="M52" s="17"/>
      <c r="N52" s="17"/>
    </row>
    <row r="53" spans="1:15" x14ac:dyDescent="0.25">
      <c r="A53" s="18">
        <v>42916</v>
      </c>
      <c r="B53" s="18">
        <v>42927</v>
      </c>
      <c r="C53" s="17" t="s">
        <v>27</v>
      </c>
      <c r="D53" s="25" t="s">
        <v>14</v>
      </c>
      <c r="E53" s="26" t="s">
        <v>101</v>
      </c>
      <c r="F53" s="16">
        <v>165.57</v>
      </c>
      <c r="G53" s="16"/>
      <c r="H53" s="16">
        <f t="shared" si="4"/>
        <v>165.57</v>
      </c>
      <c r="I53" s="14"/>
      <c r="J53" s="14">
        <f t="shared" si="5"/>
        <v>72.850799999999992</v>
      </c>
      <c r="K53" s="14">
        <f t="shared" si="6"/>
        <v>0</v>
      </c>
      <c r="L53" s="16">
        <f t="shared" si="7"/>
        <v>45764.020000000004</v>
      </c>
      <c r="M53" s="17"/>
      <c r="N53" s="17"/>
    </row>
    <row r="54" spans="1:15" x14ac:dyDescent="0.25">
      <c r="A54" s="18">
        <v>42916</v>
      </c>
      <c r="B54" s="18">
        <v>42927</v>
      </c>
      <c r="C54" s="17" t="s">
        <v>27</v>
      </c>
      <c r="D54" s="25" t="s">
        <v>14</v>
      </c>
      <c r="E54" s="26" t="s">
        <v>101</v>
      </c>
      <c r="F54" s="16">
        <v>37.58</v>
      </c>
      <c r="G54" s="16"/>
      <c r="H54" s="16">
        <f t="shared" ref="H54:H101" si="8">F54+G54</f>
        <v>37.58</v>
      </c>
      <c r="I54" s="14"/>
      <c r="J54" s="14">
        <f t="shared" ref="J54:J101" si="9">IF(G54=0, IF(D54="Y", (F54*$G$5) + (I54*$G$5), 0), 0)</f>
        <v>16.5352</v>
      </c>
      <c r="K54" s="14">
        <f t="shared" ref="K54:K101" si="10">IF(H54&gt;0, 0, I54+J54)</f>
        <v>0</v>
      </c>
      <c r="L54" s="16">
        <f t="shared" ref="L54:L101" si="11">L53-H54-K54</f>
        <v>45726.44</v>
      </c>
      <c r="M54" s="17"/>
      <c r="N54" s="17"/>
    </row>
    <row r="55" spans="1:15" x14ac:dyDescent="0.25">
      <c r="A55" s="18">
        <v>42916</v>
      </c>
      <c r="B55" s="18">
        <v>42927</v>
      </c>
      <c r="C55" s="17" t="s">
        <v>22</v>
      </c>
      <c r="D55" s="25" t="s">
        <v>14</v>
      </c>
      <c r="E55" s="26" t="s">
        <v>62</v>
      </c>
      <c r="F55" s="16">
        <v>144.38</v>
      </c>
      <c r="G55" s="16"/>
      <c r="H55" s="16">
        <f t="shared" si="8"/>
        <v>144.38</v>
      </c>
      <c r="I55" s="14"/>
      <c r="J55" s="14">
        <f t="shared" si="9"/>
        <v>63.527200000000001</v>
      </c>
      <c r="K55" s="14">
        <f t="shared" si="10"/>
        <v>0</v>
      </c>
      <c r="L55" s="16">
        <f t="shared" si="11"/>
        <v>45582.060000000005</v>
      </c>
      <c r="M55" s="17"/>
      <c r="N55" s="17"/>
    </row>
    <row r="56" spans="1:15" x14ac:dyDescent="0.25">
      <c r="A56" s="18">
        <v>42916</v>
      </c>
      <c r="B56" s="18">
        <v>42916</v>
      </c>
      <c r="C56" s="17" t="s">
        <v>23</v>
      </c>
      <c r="D56" s="25" t="s">
        <v>24</v>
      </c>
      <c r="E56" s="26" t="s">
        <v>60</v>
      </c>
      <c r="F56" s="16"/>
      <c r="G56" s="16">
        <v>2490.5300000000002</v>
      </c>
      <c r="H56" s="16">
        <f t="shared" si="8"/>
        <v>2490.5300000000002</v>
      </c>
      <c r="I56" s="16"/>
      <c r="J56" s="14">
        <f t="shared" si="9"/>
        <v>0</v>
      </c>
      <c r="K56" s="16">
        <f t="shared" si="10"/>
        <v>0</v>
      </c>
      <c r="L56" s="16">
        <f t="shared" si="11"/>
        <v>43091.530000000006</v>
      </c>
      <c r="M56" s="17"/>
      <c r="N56" s="17"/>
    </row>
    <row r="57" spans="1:15" x14ac:dyDescent="0.25">
      <c r="A57" s="18">
        <v>42895</v>
      </c>
      <c r="B57" s="18">
        <v>42895</v>
      </c>
      <c r="C57" s="17" t="s">
        <v>16</v>
      </c>
      <c r="D57" s="25" t="s">
        <v>14</v>
      </c>
      <c r="E57" s="26" t="s">
        <v>64</v>
      </c>
      <c r="F57" s="16">
        <v>-0.06</v>
      </c>
      <c r="G57" s="16"/>
      <c r="H57" s="16">
        <f t="shared" si="8"/>
        <v>-0.06</v>
      </c>
      <c r="I57" s="16"/>
      <c r="J57" s="14">
        <f t="shared" si="9"/>
        <v>-2.64E-2</v>
      </c>
      <c r="K57" s="16">
        <v>0</v>
      </c>
      <c r="L57" s="16">
        <f t="shared" si="11"/>
        <v>43091.590000000004</v>
      </c>
      <c r="M57" s="17"/>
      <c r="N57" s="17"/>
    </row>
    <row r="58" spans="1:15" x14ac:dyDescent="0.25">
      <c r="A58" s="18">
        <v>42906</v>
      </c>
      <c r="B58" s="18">
        <v>42927</v>
      </c>
      <c r="C58" s="17" t="s">
        <v>65</v>
      </c>
      <c r="D58" s="25" t="s">
        <v>14</v>
      </c>
      <c r="E58" s="26" t="s">
        <v>66</v>
      </c>
      <c r="F58" s="16">
        <v>34.76</v>
      </c>
      <c r="G58" s="16"/>
      <c r="H58" s="16">
        <f t="shared" si="8"/>
        <v>34.76</v>
      </c>
      <c r="I58" s="16"/>
      <c r="J58" s="14">
        <f t="shared" si="9"/>
        <v>15.2944</v>
      </c>
      <c r="K58" s="16">
        <f t="shared" si="10"/>
        <v>0</v>
      </c>
      <c r="L58" s="16">
        <f t="shared" si="11"/>
        <v>43056.83</v>
      </c>
      <c r="M58" s="17"/>
      <c r="N58" s="17"/>
    </row>
    <row r="59" spans="1:15" x14ac:dyDescent="0.25">
      <c r="A59" s="18">
        <v>42928</v>
      </c>
      <c r="B59" s="18">
        <v>42928</v>
      </c>
      <c r="C59" s="17" t="s">
        <v>33</v>
      </c>
      <c r="D59" s="25" t="s">
        <v>24</v>
      </c>
      <c r="E59" s="26" t="s">
        <v>100</v>
      </c>
      <c r="F59" s="16">
        <v>259.94</v>
      </c>
      <c r="G59" s="16"/>
      <c r="H59" s="16">
        <f t="shared" si="8"/>
        <v>259.94</v>
      </c>
      <c r="I59" s="16"/>
      <c r="J59" s="14">
        <f t="shared" si="9"/>
        <v>0</v>
      </c>
      <c r="K59" s="16">
        <f t="shared" si="10"/>
        <v>0</v>
      </c>
      <c r="L59" s="16">
        <f t="shared" si="11"/>
        <v>42796.89</v>
      </c>
      <c r="M59" s="17"/>
      <c r="N59" s="17"/>
    </row>
    <row r="60" spans="1:15" x14ac:dyDescent="0.25">
      <c r="A60" s="18">
        <v>42928</v>
      </c>
      <c r="B60" s="18">
        <v>42928</v>
      </c>
      <c r="C60" s="17" t="s">
        <v>33</v>
      </c>
      <c r="D60" s="25" t="s">
        <v>24</v>
      </c>
      <c r="E60" s="26" t="s">
        <v>100</v>
      </c>
      <c r="F60" s="16">
        <v>293.08</v>
      </c>
      <c r="G60" s="16"/>
      <c r="H60" s="16">
        <f t="shared" si="8"/>
        <v>293.08</v>
      </c>
      <c r="I60" s="16"/>
      <c r="J60" s="14">
        <f t="shared" si="9"/>
        <v>0</v>
      </c>
      <c r="K60" s="16">
        <f t="shared" si="10"/>
        <v>0</v>
      </c>
      <c r="L60" s="16">
        <f t="shared" si="11"/>
        <v>42503.81</v>
      </c>
      <c r="M60" s="17"/>
      <c r="N60" s="17"/>
    </row>
    <row r="61" spans="1:15" x14ac:dyDescent="0.25">
      <c r="A61" s="18">
        <v>42887</v>
      </c>
      <c r="B61" s="18">
        <v>42929</v>
      </c>
      <c r="C61" s="17" t="s">
        <v>16</v>
      </c>
      <c r="D61" s="25" t="s">
        <v>14</v>
      </c>
      <c r="E61" s="26" t="s">
        <v>67</v>
      </c>
      <c r="F61" s="16">
        <v>130</v>
      </c>
      <c r="G61" s="16"/>
      <c r="H61" s="16">
        <f t="shared" si="8"/>
        <v>130</v>
      </c>
      <c r="I61" s="16"/>
      <c r="J61" s="14">
        <f t="shared" si="9"/>
        <v>57.2</v>
      </c>
      <c r="K61" s="16">
        <f t="shared" si="10"/>
        <v>0</v>
      </c>
      <c r="L61" s="16">
        <f t="shared" si="11"/>
        <v>42373.81</v>
      </c>
      <c r="M61" s="17"/>
      <c r="N61" s="17"/>
    </row>
    <row r="62" spans="1:15" x14ac:dyDescent="0.25">
      <c r="A62" s="18">
        <v>42941</v>
      </c>
      <c r="B62" s="18">
        <v>42941</v>
      </c>
      <c r="C62" s="17" t="s">
        <v>69</v>
      </c>
      <c r="D62" s="25" t="s">
        <v>14</v>
      </c>
      <c r="E62" s="26" t="s">
        <v>70</v>
      </c>
      <c r="F62" s="16">
        <v>100</v>
      </c>
      <c r="G62" s="16"/>
      <c r="H62" s="16">
        <f t="shared" si="8"/>
        <v>100</v>
      </c>
      <c r="I62" s="16"/>
      <c r="J62" s="14">
        <f t="shared" si="9"/>
        <v>44</v>
      </c>
      <c r="K62" s="16">
        <f t="shared" si="10"/>
        <v>0</v>
      </c>
      <c r="L62" s="16">
        <f t="shared" si="11"/>
        <v>42273.81</v>
      </c>
      <c r="M62" s="17"/>
      <c r="N62" s="17"/>
    </row>
    <row r="63" spans="1:15" x14ac:dyDescent="0.25">
      <c r="A63" s="18">
        <v>42941</v>
      </c>
      <c r="B63" s="18">
        <v>42941</v>
      </c>
      <c r="C63" s="17" t="s">
        <v>16</v>
      </c>
      <c r="D63" s="25" t="s">
        <v>14</v>
      </c>
      <c r="E63" s="26" t="s">
        <v>68</v>
      </c>
      <c r="F63" s="16">
        <v>-565.78</v>
      </c>
      <c r="G63" s="16"/>
      <c r="H63" s="16">
        <f t="shared" si="8"/>
        <v>-565.78</v>
      </c>
      <c r="I63" s="16"/>
      <c r="J63" s="14">
        <f t="shared" si="9"/>
        <v>-248.94319999999999</v>
      </c>
      <c r="K63" s="16">
        <v>0</v>
      </c>
      <c r="L63" s="16">
        <f t="shared" si="11"/>
        <v>42839.59</v>
      </c>
      <c r="M63" s="17"/>
      <c r="N63" s="17"/>
    </row>
    <row r="64" spans="1:15" x14ac:dyDescent="0.25">
      <c r="A64" s="18">
        <v>42947</v>
      </c>
      <c r="B64" s="18">
        <v>42947</v>
      </c>
      <c r="C64" s="17" t="s">
        <v>23</v>
      </c>
      <c r="D64" s="25" t="s">
        <v>24</v>
      </c>
      <c r="E64" s="26" t="s">
        <v>71</v>
      </c>
      <c r="F64" s="16"/>
      <c r="G64" s="16">
        <v>-323.51</v>
      </c>
      <c r="H64" s="16">
        <f t="shared" si="8"/>
        <v>-323.51</v>
      </c>
      <c r="I64" s="16"/>
      <c r="J64" s="14">
        <f t="shared" si="9"/>
        <v>0</v>
      </c>
      <c r="K64" s="16">
        <f t="shared" si="10"/>
        <v>0</v>
      </c>
      <c r="L64" s="16">
        <f t="shared" si="11"/>
        <v>43163.1</v>
      </c>
      <c r="M64" s="17"/>
      <c r="N64" s="17"/>
    </row>
    <row r="65" spans="1:15" x14ac:dyDescent="0.25">
      <c r="A65" s="18">
        <v>42933</v>
      </c>
      <c r="B65" s="18">
        <v>42951</v>
      </c>
      <c r="C65" s="17" t="s">
        <v>72</v>
      </c>
      <c r="D65" s="25" t="s">
        <v>14</v>
      </c>
      <c r="E65" s="26" t="s">
        <v>102</v>
      </c>
      <c r="F65" s="16">
        <f>361+2439.35</f>
        <v>2800.35</v>
      </c>
      <c r="G65" s="16"/>
      <c r="H65" s="16">
        <f t="shared" si="8"/>
        <v>2800.35</v>
      </c>
      <c r="I65" s="16"/>
      <c r="J65" s="14">
        <f t="shared" si="9"/>
        <v>1232.154</v>
      </c>
      <c r="K65" s="16">
        <f t="shared" si="10"/>
        <v>0</v>
      </c>
      <c r="L65" s="16">
        <f t="shared" si="11"/>
        <v>40362.75</v>
      </c>
      <c r="M65" s="17"/>
      <c r="N65" s="17"/>
    </row>
    <row r="66" spans="1:15" x14ac:dyDescent="0.25">
      <c r="A66" s="18">
        <v>42947</v>
      </c>
      <c r="B66" s="18">
        <v>42958</v>
      </c>
      <c r="C66" s="17" t="s">
        <v>27</v>
      </c>
      <c r="D66" s="25" t="s">
        <v>14</v>
      </c>
      <c r="E66" s="26" t="s">
        <v>103</v>
      </c>
      <c r="F66" s="16">
        <v>225</v>
      </c>
      <c r="G66" s="16"/>
      <c r="H66" s="16">
        <f t="shared" si="8"/>
        <v>225</v>
      </c>
      <c r="I66" s="16"/>
      <c r="J66" s="14">
        <f t="shared" si="9"/>
        <v>99</v>
      </c>
      <c r="K66" s="16">
        <f t="shared" si="10"/>
        <v>0</v>
      </c>
      <c r="L66" s="16">
        <f t="shared" si="11"/>
        <v>40137.75</v>
      </c>
      <c r="M66" s="17"/>
      <c r="N66" s="17"/>
    </row>
    <row r="67" spans="1:15" x14ac:dyDescent="0.25">
      <c r="A67" s="18">
        <v>42947</v>
      </c>
      <c r="B67" s="18">
        <v>42958</v>
      </c>
      <c r="C67" s="17" t="s">
        <v>27</v>
      </c>
      <c r="D67" s="25" t="s">
        <v>14</v>
      </c>
      <c r="E67" s="26" t="s">
        <v>103</v>
      </c>
      <c r="F67" s="16">
        <v>430.47</v>
      </c>
      <c r="G67" s="16"/>
      <c r="H67" s="16">
        <f t="shared" si="8"/>
        <v>430.47</v>
      </c>
      <c r="I67" s="16"/>
      <c r="J67" s="14">
        <f t="shared" si="9"/>
        <v>189.4068</v>
      </c>
      <c r="K67" s="16">
        <f t="shared" si="10"/>
        <v>0</v>
      </c>
      <c r="L67" s="16">
        <f t="shared" si="11"/>
        <v>39707.279999999999</v>
      </c>
      <c r="M67" s="17"/>
      <c r="N67" s="17"/>
    </row>
    <row r="68" spans="1:15" x14ac:dyDescent="0.25">
      <c r="A68" s="18">
        <v>42947</v>
      </c>
      <c r="B68" s="18">
        <v>42958</v>
      </c>
      <c r="C68" s="17" t="s">
        <v>22</v>
      </c>
      <c r="D68" s="25" t="s">
        <v>14</v>
      </c>
      <c r="E68" s="26" t="s">
        <v>73</v>
      </c>
      <c r="F68" s="16">
        <v>305.67</v>
      </c>
      <c r="G68" s="16"/>
      <c r="H68" s="16">
        <f t="shared" si="8"/>
        <v>305.67</v>
      </c>
      <c r="I68" s="16"/>
      <c r="J68" s="14">
        <f t="shared" si="9"/>
        <v>134.4948</v>
      </c>
      <c r="K68" s="16">
        <f t="shared" si="10"/>
        <v>0</v>
      </c>
      <c r="L68" s="16">
        <f t="shared" si="11"/>
        <v>39401.61</v>
      </c>
      <c r="M68" s="17"/>
      <c r="N68" s="17"/>
    </row>
    <row r="69" spans="1:15" x14ac:dyDescent="0.25">
      <c r="A69" s="18">
        <v>42933</v>
      </c>
      <c r="B69" s="18">
        <v>42965</v>
      </c>
      <c r="C69" s="17" t="s">
        <v>72</v>
      </c>
      <c r="D69" s="25" t="s">
        <v>14</v>
      </c>
      <c r="E69" s="26" t="s">
        <v>102</v>
      </c>
      <c r="F69" s="16">
        <f>312+1508.88</f>
        <v>1820.88</v>
      </c>
      <c r="G69" s="16"/>
      <c r="H69" s="16">
        <f t="shared" si="8"/>
        <v>1820.88</v>
      </c>
      <c r="I69" s="16"/>
      <c r="J69" s="14">
        <f t="shared" si="9"/>
        <v>801.18720000000008</v>
      </c>
      <c r="K69" s="16">
        <f t="shared" si="10"/>
        <v>0</v>
      </c>
      <c r="L69" s="16">
        <f t="shared" si="11"/>
        <v>37580.730000000003</v>
      </c>
      <c r="M69" s="17"/>
      <c r="N69" s="17"/>
    </row>
    <row r="70" spans="1:15" x14ac:dyDescent="0.25">
      <c r="A70" s="18">
        <v>42908</v>
      </c>
      <c r="B70" s="18">
        <v>42968</v>
      </c>
      <c r="C70" s="17" t="s">
        <v>33</v>
      </c>
      <c r="D70" s="25" t="s">
        <v>24</v>
      </c>
      <c r="E70" s="26" t="s">
        <v>104</v>
      </c>
      <c r="F70" s="16">
        <v>309.08</v>
      </c>
      <c r="G70" s="16"/>
      <c r="H70" s="16">
        <f t="shared" si="8"/>
        <v>309.08</v>
      </c>
      <c r="I70" s="16"/>
      <c r="J70" s="14">
        <f t="shared" si="9"/>
        <v>0</v>
      </c>
      <c r="K70" s="16">
        <f t="shared" si="10"/>
        <v>0</v>
      </c>
      <c r="L70" s="16">
        <f t="shared" si="11"/>
        <v>37271.65</v>
      </c>
      <c r="M70" s="17"/>
      <c r="N70" s="17"/>
    </row>
    <row r="71" spans="1:15" x14ac:dyDescent="0.25">
      <c r="A71" s="18">
        <v>42978</v>
      </c>
      <c r="B71" s="18">
        <v>42978</v>
      </c>
      <c r="C71" s="17" t="s">
        <v>23</v>
      </c>
      <c r="D71" s="25" t="s">
        <v>24</v>
      </c>
      <c r="E71" s="26" t="s">
        <v>74</v>
      </c>
      <c r="F71" s="16"/>
      <c r="G71" s="16">
        <v>173.95</v>
      </c>
      <c r="H71" s="16">
        <f t="shared" si="8"/>
        <v>173.95</v>
      </c>
      <c r="I71" s="16"/>
      <c r="J71" s="14">
        <f t="shared" si="9"/>
        <v>0</v>
      </c>
      <c r="K71" s="16">
        <f t="shared" si="10"/>
        <v>0</v>
      </c>
      <c r="L71" s="16">
        <f t="shared" si="11"/>
        <v>37097.700000000004</v>
      </c>
      <c r="M71" s="17"/>
      <c r="N71" s="17"/>
    </row>
    <row r="72" spans="1:15" x14ac:dyDescent="0.25">
      <c r="A72" s="18">
        <v>42978</v>
      </c>
      <c r="B72" s="18">
        <v>42989</v>
      </c>
      <c r="C72" s="17" t="s">
        <v>27</v>
      </c>
      <c r="D72" s="25" t="s">
        <v>14</v>
      </c>
      <c r="E72" s="26" t="s">
        <v>105</v>
      </c>
      <c r="F72" s="16">
        <v>237.31</v>
      </c>
      <c r="G72" s="16"/>
      <c r="H72" s="16">
        <f t="shared" si="8"/>
        <v>237.31</v>
      </c>
      <c r="I72" s="14"/>
      <c r="J72" s="14">
        <f t="shared" si="9"/>
        <v>104.4164</v>
      </c>
      <c r="K72" s="16">
        <f t="shared" si="10"/>
        <v>0</v>
      </c>
      <c r="L72" s="16">
        <f t="shared" si="11"/>
        <v>36860.390000000007</v>
      </c>
      <c r="M72" s="17"/>
      <c r="N72" s="17"/>
    </row>
    <row r="73" spans="1:15" x14ac:dyDescent="0.25">
      <c r="A73" s="18">
        <v>42978</v>
      </c>
      <c r="B73" s="18">
        <v>42989</v>
      </c>
      <c r="C73" s="17" t="s">
        <v>27</v>
      </c>
      <c r="D73" s="25" t="s">
        <v>14</v>
      </c>
      <c r="E73" s="26" t="s">
        <v>106</v>
      </c>
      <c r="F73" s="16">
        <f>17.85+4.89</f>
        <v>22.740000000000002</v>
      </c>
      <c r="G73" s="16"/>
      <c r="H73" s="16">
        <f t="shared" si="8"/>
        <v>22.740000000000002</v>
      </c>
      <c r="I73" s="14"/>
      <c r="J73" s="14">
        <f t="shared" si="9"/>
        <v>10.005600000000001</v>
      </c>
      <c r="K73" s="16">
        <f t="shared" si="10"/>
        <v>0</v>
      </c>
      <c r="L73" s="16">
        <f t="shared" si="11"/>
        <v>36837.650000000009</v>
      </c>
      <c r="M73" s="17"/>
      <c r="N73" s="17"/>
    </row>
    <row r="74" spans="1:15" x14ac:dyDescent="0.25">
      <c r="A74" s="18">
        <v>42978</v>
      </c>
      <c r="B74" s="18">
        <v>42989</v>
      </c>
      <c r="C74" s="17" t="s">
        <v>22</v>
      </c>
      <c r="D74" s="25" t="s">
        <v>14</v>
      </c>
      <c r="E74" s="26" t="s">
        <v>75</v>
      </c>
      <c r="F74" s="16">
        <v>151.31</v>
      </c>
      <c r="G74" s="16"/>
      <c r="H74" s="16">
        <f t="shared" si="8"/>
        <v>151.31</v>
      </c>
      <c r="I74" s="14"/>
      <c r="J74" s="14">
        <f t="shared" si="9"/>
        <v>66.576400000000007</v>
      </c>
      <c r="K74" s="16">
        <f t="shared" si="10"/>
        <v>0</v>
      </c>
      <c r="L74" s="16">
        <f t="shared" si="11"/>
        <v>36686.340000000011</v>
      </c>
      <c r="M74" s="17"/>
      <c r="N74" s="17"/>
    </row>
    <row r="75" spans="1:15" x14ac:dyDescent="0.25">
      <c r="A75" s="18">
        <v>42985</v>
      </c>
      <c r="B75" s="18">
        <v>42985</v>
      </c>
      <c r="C75" s="17" t="s">
        <v>37</v>
      </c>
      <c r="D75" s="25" t="s">
        <v>14</v>
      </c>
      <c r="E75" s="26" t="s">
        <v>64</v>
      </c>
      <c r="F75" s="16">
        <v>-27.9</v>
      </c>
      <c r="G75" s="16"/>
      <c r="H75" s="16">
        <f t="shared" si="8"/>
        <v>-27.9</v>
      </c>
      <c r="I75" s="16"/>
      <c r="J75" s="14">
        <f t="shared" si="9"/>
        <v>-12.276</v>
      </c>
      <c r="K75" s="16">
        <v>0</v>
      </c>
      <c r="L75" s="16">
        <f t="shared" si="11"/>
        <v>36714.240000000013</v>
      </c>
      <c r="M75" s="17"/>
      <c r="N75" s="17"/>
    </row>
    <row r="76" spans="1:15" x14ac:dyDescent="0.25">
      <c r="A76" s="18">
        <v>42985</v>
      </c>
      <c r="B76" s="18">
        <v>42985</v>
      </c>
      <c r="C76" s="17" t="s">
        <v>16</v>
      </c>
      <c r="D76" s="25" t="s">
        <v>14</v>
      </c>
      <c r="E76" s="26" t="s">
        <v>64</v>
      </c>
      <c r="F76" s="16">
        <v>-13.09</v>
      </c>
      <c r="G76" s="16"/>
      <c r="H76" s="16">
        <f t="shared" si="8"/>
        <v>-13.09</v>
      </c>
      <c r="I76" s="14"/>
      <c r="J76" s="14">
        <f t="shared" si="9"/>
        <v>-5.7595999999999998</v>
      </c>
      <c r="K76" s="16">
        <v>0</v>
      </c>
      <c r="L76" s="16">
        <f t="shared" si="11"/>
        <v>36727.330000000009</v>
      </c>
      <c r="M76" s="17"/>
      <c r="N76" s="17"/>
      <c r="O76" s="6"/>
    </row>
    <row r="77" spans="1:15" x14ac:dyDescent="0.25">
      <c r="A77" s="18">
        <v>42985</v>
      </c>
      <c r="B77" s="18">
        <v>42985</v>
      </c>
      <c r="C77" s="17" t="s">
        <v>52</v>
      </c>
      <c r="D77" s="25" t="s">
        <v>14</v>
      </c>
      <c r="E77" s="26" t="s">
        <v>64</v>
      </c>
      <c r="F77" s="16">
        <v>-0.1</v>
      </c>
      <c r="G77" s="16"/>
      <c r="H77" s="16">
        <f t="shared" si="8"/>
        <v>-0.1</v>
      </c>
      <c r="I77" s="14"/>
      <c r="J77" s="14">
        <f t="shared" si="9"/>
        <v>-4.4000000000000004E-2</v>
      </c>
      <c r="K77" s="16">
        <v>0</v>
      </c>
      <c r="L77" s="16">
        <f t="shared" si="11"/>
        <v>36727.430000000008</v>
      </c>
      <c r="M77" s="17"/>
      <c r="N77" s="17"/>
    </row>
    <row r="78" spans="1:15" x14ac:dyDescent="0.25">
      <c r="A78" s="18">
        <v>42985</v>
      </c>
      <c r="B78" s="18">
        <v>42985</v>
      </c>
      <c r="C78" s="17" t="s">
        <v>44</v>
      </c>
      <c r="D78" s="25" t="s">
        <v>14</v>
      </c>
      <c r="E78" s="26" t="s">
        <v>64</v>
      </c>
      <c r="F78" s="16">
        <v>-0.4</v>
      </c>
      <c r="G78" s="16"/>
      <c r="H78" s="16">
        <f t="shared" si="8"/>
        <v>-0.4</v>
      </c>
      <c r="I78" s="14"/>
      <c r="J78" s="14">
        <f t="shared" si="9"/>
        <v>-0.17600000000000002</v>
      </c>
      <c r="K78" s="16">
        <v>0</v>
      </c>
      <c r="L78" s="16">
        <f t="shared" si="11"/>
        <v>36727.830000000009</v>
      </c>
      <c r="M78" s="17"/>
      <c r="N78" s="17"/>
    </row>
    <row r="79" spans="1:15" x14ac:dyDescent="0.25">
      <c r="A79" s="18">
        <v>42985</v>
      </c>
      <c r="B79" s="18">
        <v>42985</v>
      </c>
      <c r="C79" s="17" t="s">
        <v>45</v>
      </c>
      <c r="D79" s="25" t="s">
        <v>14</v>
      </c>
      <c r="E79" s="26" t="s">
        <v>64</v>
      </c>
      <c r="F79" s="16">
        <v>-2.9</v>
      </c>
      <c r="G79" s="16"/>
      <c r="H79" s="16">
        <f t="shared" si="8"/>
        <v>-2.9</v>
      </c>
      <c r="I79" s="14"/>
      <c r="J79" s="14">
        <f t="shared" si="9"/>
        <v>-1.276</v>
      </c>
      <c r="K79" s="16">
        <v>0</v>
      </c>
      <c r="L79" s="16">
        <f t="shared" si="11"/>
        <v>36730.73000000001</v>
      </c>
      <c r="M79" s="17"/>
      <c r="N79" s="17"/>
    </row>
    <row r="80" spans="1:15" x14ac:dyDescent="0.25">
      <c r="A80" s="18">
        <v>42985</v>
      </c>
      <c r="B80" s="18">
        <v>42985</v>
      </c>
      <c r="C80" s="17" t="s">
        <v>33</v>
      </c>
      <c r="D80" s="25" t="s">
        <v>24</v>
      </c>
      <c r="E80" s="26" t="s">
        <v>64</v>
      </c>
      <c r="F80" s="16">
        <v>-42.78</v>
      </c>
      <c r="G80" s="16"/>
      <c r="H80" s="16">
        <f t="shared" si="8"/>
        <v>-42.78</v>
      </c>
      <c r="I80" s="14"/>
      <c r="J80" s="14">
        <f t="shared" si="9"/>
        <v>0</v>
      </c>
      <c r="K80" s="16">
        <f t="shared" si="10"/>
        <v>0</v>
      </c>
      <c r="L80" s="16">
        <f t="shared" si="11"/>
        <v>36773.510000000009</v>
      </c>
      <c r="M80" s="17"/>
      <c r="N80" s="17"/>
      <c r="O80" s="6"/>
    </row>
    <row r="81" spans="1:15" x14ac:dyDescent="0.25">
      <c r="A81" s="18">
        <v>43008</v>
      </c>
      <c r="B81" s="18">
        <v>43008</v>
      </c>
      <c r="C81" s="17" t="s">
        <v>23</v>
      </c>
      <c r="D81" s="25" t="s">
        <v>24</v>
      </c>
      <c r="E81" s="26" t="s">
        <v>76</v>
      </c>
      <c r="F81" s="16"/>
      <c r="G81" s="16"/>
      <c r="H81" s="16">
        <f t="shared" si="8"/>
        <v>0</v>
      </c>
      <c r="I81" s="16"/>
      <c r="J81" s="14">
        <f t="shared" si="9"/>
        <v>0</v>
      </c>
      <c r="K81" s="16">
        <f t="shared" si="10"/>
        <v>0</v>
      </c>
      <c r="L81" s="16">
        <f t="shared" si="11"/>
        <v>36773.510000000009</v>
      </c>
      <c r="M81" s="17"/>
      <c r="N81" s="17"/>
    </row>
    <row r="82" spans="1:15" x14ac:dyDescent="0.25">
      <c r="A82" s="18">
        <v>43008</v>
      </c>
      <c r="B82" s="18">
        <v>43019</v>
      </c>
      <c r="C82" s="17" t="s">
        <v>27</v>
      </c>
      <c r="D82" s="25" t="s">
        <v>14</v>
      </c>
      <c r="E82" s="26" t="s">
        <v>107</v>
      </c>
      <c r="F82" s="16">
        <v>93.63</v>
      </c>
      <c r="G82" s="16"/>
      <c r="H82" s="16">
        <f t="shared" si="8"/>
        <v>93.63</v>
      </c>
      <c r="I82" s="16"/>
      <c r="J82" s="14">
        <f t="shared" si="9"/>
        <v>41.197199999999995</v>
      </c>
      <c r="K82" s="16">
        <f t="shared" si="10"/>
        <v>0</v>
      </c>
      <c r="L82" s="16">
        <f t="shared" si="11"/>
        <v>36679.880000000012</v>
      </c>
      <c r="M82" s="17"/>
      <c r="N82" s="17"/>
    </row>
    <row r="83" spans="1:15" x14ac:dyDescent="0.25">
      <c r="A83" s="18">
        <v>43008</v>
      </c>
      <c r="B83" s="18">
        <v>43019</v>
      </c>
      <c r="C83" s="17" t="s">
        <v>27</v>
      </c>
      <c r="D83" s="25" t="s">
        <v>14</v>
      </c>
      <c r="E83" s="26" t="s">
        <v>108</v>
      </c>
      <c r="F83" s="16">
        <v>474.63</v>
      </c>
      <c r="G83" s="16"/>
      <c r="H83" s="16">
        <f t="shared" si="8"/>
        <v>474.63</v>
      </c>
      <c r="I83" s="16"/>
      <c r="J83" s="14">
        <f t="shared" si="9"/>
        <v>208.8372</v>
      </c>
      <c r="K83" s="16">
        <f t="shared" si="10"/>
        <v>0</v>
      </c>
      <c r="L83" s="16">
        <f t="shared" si="11"/>
        <v>36205.250000000015</v>
      </c>
      <c r="M83" s="17"/>
      <c r="N83" s="17"/>
    </row>
    <row r="84" spans="1:15" x14ac:dyDescent="0.25">
      <c r="A84" s="18">
        <v>43008</v>
      </c>
      <c r="B84" s="18">
        <v>43019</v>
      </c>
      <c r="C84" s="17" t="s">
        <v>22</v>
      </c>
      <c r="D84" s="25" t="s">
        <v>14</v>
      </c>
      <c r="E84" s="26" t="s">
        <v>77</v>
      </c>
      <c r="F84" s="16">
        <v>295.20999999999998</v>
      </c>
      <c r="G84" s="16"/>
      <c r="H84" s="16">
        <f t="shared" si="8"/>
        <v>295.20999999999998</v>
      </c>
      <c r="I84" s="16"/>
      <c r="J84" s="14">
        <f t="shared" si="9"/>
        <v>129.89239999999998</v>
      </c>
      <c r="K84" s="16">
        <f t="shared" si="10"/>
        <v>0</v>
      </c>
      <c r="L84" s="16">
        <f t="shared" si="11"/>
        <v>35910.040000000015</v>
      </c>
      <c r="M84" s="17"/>
      <c r="N84" s="17"/>
    </row>
    <row r="85" spans="1:15" x14ac:dyDescent="0.25">
      <c r="A85" s="18">
        <v>43008</v>
      </c>
      <c r="B85" s="18">
        <v>43008</v>
      </c>
      <c r="C85" s="17" t="s">
        <v>23</v>
      </c>
      <c r="D85" s="25" t="s">
        <v>24</v>
      </c>
      <c r="E85" s="26" t="s">
        <v>76</v>
      </c>
      <c r="F85" s="16"/>
      <c r="G85" s="16">
        <v>2194.79</v>
      </c>
      <c r="H85" s="16">
        <f t="shared" si="8"/>
        <v>2194.79</v>
      </c>
      <c r="I85" s="16"/>
      <c r="J85" s="14">
        <f t="shared" si="9"/>
        <v>0</v>
      </c>
      <c r="K85" s="16">
        <f t="shared" si="10"/>
        <v>0</v>
      </c>
      <c r="L85" s="16">
        <f t="shared" si="11"/>
        <v>33715.250000000015</v>
      </c>
      <c r="M85" s="17"/>
      <c r="N85" s="17"/>
    </row>
    <row r="86" spans="1:15" x14ac:dyDescent="0.25">
      <c r="A86" s="18">
        <v>43039</v>
      </c>
      <c r="B86" s="18">
        <v>43048</v>
      </c>
      <c r="C86" s="17" t="s">
        <v>27</v>
      </c>
      <c r="D86" s="25" t="s">
        <v>14</v>
      </c>
      <c r="E86" s="26" t="s">
        <v>109</v>
      </c>
      <c r="F86" s="16">
        <v>43.22</v>
      </c>
      <c r="G86" s="16"/>
      <c r="H86" s="16">
        <f t="shared" si="8"/>
        <v>43.22</v>
      </c>
      <c r="I86" s="16"/>
      <c r="J86" s="14">
        <f t="shared" si="9"/>
        <v>19.0168</v>
      </c>
      <c r="K86" s="16">
        <f t="shared" si="10"/>
        <v>0</v>
      </c>
      <c r="L86" s="16">
        <f t="shared" si="11"/>
        <v>33672.030000000013</v>
      </c>
      <c r="M86" s="17"/>
      <c r="N86" s="17"/>
    </row>
    <row r="87" spans="1:15" x14ac:dyDescent="0.25">
      <c r="A87" s="18">
        <v>43039</v>
      </c>
      <c r="B87" s="18">
        <v>43048</v>
      </c>
      <c r="C87" s="17" t="s">
        <v>27</v>
      </c>
      <c r="D87" s="25" t="s">
        <v>14</v>
      </c>
      <c r="E87" s="26" t="s">
        <v>109</v>
      </c>
      <c r="F87" s="16">
        <v>444.27</v>
      </c>
      <c r="G87" s="16"/>
      <c r="H87" s="16">
        <f t="shared" si="8"/>
        <v>444.27</v>
      </c>
      <c r="I87" s="16"/>
      <c r="J87" s="14">
        <f t="shared" si="9"/>
        <v>195.47880000000001</v>
      </c>
      <c r="K87" s="16">
        <f t="shared" si="10"/>
        <v>0</v>
      </c>
      <c r="L87" s="16">
        <f t="shared" si="11"/>
        <v>33227.760000000017</v>
      </c>
      <c r="M87" s="17"/>
      <c r="N87" s="17"/>
    </row>
    <row r="88" spans="1:15" x14ac:dyDescent="0.25">
      <c r="A88" s="18">
        <v>43039</v>
      </c>
      <c r="B88" s="18">
        <v>43048</v>
      </c>
      <c r="C88" s="17" t="s">
        <v>22</v>
      </c>
      <c r="D88" s="25" t="s">
        <v>14</v>
      </c>
      <c r="E88" s="26" t="s">
        <v>78</v>
      </c>
      <c r="F88" s="16">
        <v>261.23</v>
      </c>
      <c r="G88" s="16"/>
      <c r="H88" s="16">
        <f t="shared" si="8"/>
        <v>261.23</v>
      </c>
      <c r="I88" s="16"/>
      <c r="J88" s="14">
        <f t="shared" si="9"/>
        <v>114.94120000000001</v>
      </c>
      <c r="K88" s="16">
        <f t="shared" si="10"/>
        <v>0</v>
      </c>
      <c r="L88" s="16">
        <f t="shared" si="11"/>
        <v>32966.530000000013</v>
      </c>
      <c r="M88" s="17"/>
      <c r="N88" s="17"/>
    </row>
    <row r="89" spans="1:15" x14ac:dyDescent="0.25">
      <c r="A89" s="18">
        <v>43039</v>
      </c>
      <c r="B89" s="18">
        <v>43039</v>
      </c>
      <c r="C89" s="17" t="s">
        <v>23</v>
      </c>
      <c r="D89" s="25" t="s">
        <v>24</v>
      </c>
      <c r="E89" s="26" t="s">
        <v>80</v>
      </c>
      <c r="F89" s="16"/>
      <c r="G89" s="16">
        <v>379.91</v>
      </c>
      <c r="H89" s="16">
        <f t="shared" si="8"/>
        <v>379.91</v>
      </c>
      <c r="I89" s="16"/>
      <c r="J89" s="14">
        <f t="shared" si="9"/>
        <v>0</v>
      </c>
      <c r="K89" s="16">
        <f t="shared" si="10"/>
        <v>0</v>
      </c>
      <c r="L89" s="16">
        <f t="shared" si="11"/>
        <v>32586.620000000014</v>
      </c>
      <c r="M89" s="17"/>
      <c r="N89" s="17"/>
    </row>
    <row r="90" spans="1:15" x14ac:dyDescent="0.25">
      <c r="A90" s="18">
        <v>43059</v>
      </c>
      <c r="B90" s="18">
        <v>43059</v>
      </c>
      <c r="C90" s="17" t="s">
        <v>44</v>
      </c>
      <c r="D90" s="25" t="s">
        <v>14</v>
      </c>
      <c r="E90" s="26" t="s">
        <v>79</v>
      </c>
      <c r="F90" s="16">
        <v>37.78</v>
      </c>
      <c r="G90" s="16"/>
      <c r="H90" s="16">
        <f t="shared" si="8"/>
        <v>37.78</v>
      </c>
      <c r="I90" s="16"/>
      <c r="J90" s="14">
        <f t="shared" si="9"/>
        <v>16.623200000000001</v>
      </c>
      <c r="K90" s="16">
        <f t="shared" si="10"/>
        <v>0</v>
      </c>
      <c r="L90" s="16">
        <f t="shared" si="11"/>
        <v>32548.840000000015</v>
      </c>
      <c r="M90" s="17"/>
      <c r="N90" s="17"/>
    </row>
    <row r="91" spans="1:15" x14ac:dyDescent="0.25">
      <c r="A91" s="18">
        <v>43069</v>
      </c>
      <c r="B91" s="18">
        <v>43076</v>
      </c>
      <c r="C91" s="17" t="s">
        <v>27</v>
      </c>
      <c r="D91" s="25" t="s">
        <v>14</v>
      </c>
      <c r="E91" s="26" t="s">
        <v>110</v>
      </c>
      <c r="F91" s="16">
        <v>33.119999999999997</v>
      </c>
      <c r="G91" s="16"/>
      <c r="H91" s="16">
        <f t="shared" si="8"/>
        <v>33.119999999999997</v>
      </c>
      <c r="I91" s="16"/>
      <c r="J91" s="14">
        <f t="shared" si="9"/>
        <v>14.572799999999999</v>
      </c>
      <c r="K91" s="16">
        <f t="shared" si="10"/>
        <v>0</v>
      </c>
      <c r="L91" s="16">
        <f t="shared" si="11"/>
        <v>32515.720000000016</v>
      </c>
      <c r="M91" s="17"/>
      <c r="N91" s="17"/>
    </row>
    <row r="92" spans="1:15" x14ac:dyDescent="0.25">
      <c r="A92" s="18">
        <v>43069</v>
      </c>
      <c r="B92" s="18">
        <v>43076</v>
      </c>
      <c r="C92" s="17" t="s">
        <v>27</v>
      </c>
      <c r="D92" s="25" t="s">
        <v>14</v>
      </c>
      <c r="E92" s="26" t="s">
        <v>111</v>
      </c>
      <c r="F92" s="16">
        <v>22.39</v>
      </c>
      <c r="G92" s="16"/>
      <c r="H92" s="16">
        <f t="shared" si="8"/>
        <v>22.39</v>
      </c>
      <c r="I92" s="16"/>
      <c r="J92" s="14">
        <f t="shared" si="9"/>
        <v>9.8515999999999995</v>
      </c>
      <c r="K92" s="16">
        <f t="shared" si="10"/>
        <v>0</v>
      </c>
      <c r="L92" s="16">
        <f t="shared" si="11"/>
        <v>32493.330000000016</v>
      </c>
      <c r="M92" s="17"/>
      <c r="N92" s="17"/>
    </row>
    <row r="93" spans="1:15" x14ac:dyDescent="0.25">
      <c r="A93" s="18">
        <v>43069</v>
      </c>
      <c r="B93" s="18">
        <v>43076</v>
      </c>
      <c r="C93" s="17" t="s">
        <v>22</v>
      </c>
      <c r="D93" s="25" t="s">
        <v>14</v>
      </c>
      <c r="E93" s="26" t="s">
        <v>81</v>
      </c>
      <c r="F93" s="16">
        <v>33.33</v>
      </c>
      <c r="G93" s="16"/>
      <c r="H93" s="16">
        <f t="shared" si="8"/>
        <v>33.33</v>
      </c>
      <c r="I93" s="14"/>
      <c r="J93" s="14">
        <f t="shared" si="9"/>
        <v>14.665199999999999</v>
      </c>
      <c r="K93" s="16">
        <f t="shared" si="10"/>
        <v>0</v>
      </c>
      <c r="L93" s="16">
        <f t="shared" si="11"/>
        <v>32460.000000000015</v>
      </c>
      <c r="M93" s="17"/>
      <c r="N93" s="17"/>
    </row>
    <row r="94" spans="1:15" x14ac:dyDescent="0.25">
      <c r="A94" s="18">
        <v>43069</v>
      </c>
      <c r="B94" s="18">
        <v>43069</v>
      </c>
      <c r="C94" s="17" t="s">
        <v>23</v>
      </c>
      <c r="D94" s="25" t="s">
        <v>24</v>
      </c>
      <c r="E94" s="26" t="s">
        <v>84</v>
      </c>
      <c r="F94" s="16"/>
      <c r="G94" s="16">
        <v>346.06</v>
      </c>
      <c r="H94" s="16">
        <f t="shared" si="8"/>
        <v>346.06</v>
      </c>
      <c r="I94" s="16"/>
      <c r="J94" s="14">
        <f t="shared" si="9"/>
        <v>0</v>
      </c>
      <c r="K94" s="16">
        <f t="shared" si="10"/>
        <v>0</v>
      </c>
      <c r="L94" s="16">
        <f t="shared" si="11"/>
        <v>32113.940000000013</v>
      </c>
      <c r="M94" s="17"/>
      <c r="N94" s="17"/>
      <c r="O94" s="6"/>
    </row>
    <row r="95" spans="1:15" x14ac:dyDescent="0.25">
      <c r="A95" s="18">
        <v>43073</v>
      </c>
      <c r="B95" s="18">
        <v>43073</v>
      </c>
      <c r="C95" s="17" t="s">
        <v>16</v>
      </c>
      <c r="D95" s="25" t="s">
        <v>14</v>
      </c>
      <c r="E95" s="26" t="s">
        <v>82</v>
      </c>
      <c r="F95" s="16">
        <v>140</v>
      </c>
      <c r="G95" s="16"/>
      <c r="H95" s="16">
        <f t="shared" si="8"/>
        <v>140</v>
      </c>
      <c r="I95" s="16"/>
      <c r="J95" s="14">
        <f t="shared" si="9"/>
        <v>61.6</v>
      </c>
      <c r="K95" s="16">
        <f t="shared" si="10"/>
        <v>0</v>
      </c>
      <c r="L95" s="16">
        <f t="shared" si="11"/>
        <v>31973.940000000013</v>
      </c>
      <c r="M95" s="17"/>
      <c r="N95" s="17"/>
    </row>
    <row r="96" spans="1:15" x14ac:dyDescent="0.25">
      <c r="A96" s="18">
        <v>43080</v>
      </c>
      <c r="B96" s="18">
        <v>43080</v>
      </c>
      <c r="C96" s="17" t="s">
        <v>44</v>
      </c>
      <c r="D96" s="25" t="s">
        <v>14</v>
      </c>
      <c r="E96" s="26" t="s">
        <v>79</v>
      </c>
      <c r="F96" s="16">
        <v>35.979999999999997</v>
      </c>
      <c r="G96" s="16"/>
      <c r="H96" s="16">
        <f t="shared" si="8"/>
        <v>35.979999999999997</v>
      </c>
      <c r="I96" s="16"/>
      <c r="J96" s="14">
        <f t="shared" si="9"/>
        <v>15.831199999999999</v>
      </c>
      <c r="K96" s="16">
        <f t="shared" si="10"/>
        <v>0</v>
      </c>
      <c r="L96" s="16">
        <f t="shared" si="11"/>
        <v>31937.960000000014</v>
      </c>
      <c r="M96" s="17"/>
      <c r="N96" s="17"/>
    </row>
    <row r="97" spans="1:16" x14ac:dyDescent="0.25">
      <c r="A97" s="18">
        <v>43083</v>
      </c>
      <c r="B97" s="18">
        <v>43083</v>
      </c>
      <c r="C97" s="17" t="s">
        <v>37</v>
      </c>
      <c r="D97" s="25" t="s">
        <v>14</v>
      </c>
      <c r="E97" s="26" t="s">
        <v>85</v>
      </c>
      <c r="F97" s="16">
        <v>15.72</v>
      </c>
      <c r="G97" s="16"/>
      <c r="H97" s="16">
        <f t="shared" si="8"/>
        <v>15.72</v>
      </c>
      <c r="I97" s="16"/>
      <c r="J97" s="14">
        <f t="shared" si="9"/>
        <v>6.9168000000000003</v>
      </c>
      <c r="K97" s="16">
        <f t="shared" si="10"/>
        <v>0</v>
      </c>
      <c r="L97" s="16">
        <f t="shared" si="11"/>
        <v>31922.240000000013</v>
      </c>
      <c r="M97" s="17"/>
      <c r="N97" s="17"/>
    </row>
    <row r="98" spans="1:16" x14ac:dyDescent="0.25">
      <c r="A98" s="18">
        <v>43083</v>
      </c>
      <c r="B98" s="18">
        <v>43083</v>
      </c>
      <c r="C98" s="17" t="s">
        <v>16</v>
      </c>
      <c r="D98" s="25" t="s">
        <v>14</v>
      </c>
      <c r="E98" s="26" t="s">
        <v>85</v>
      </c>
      <c r="F98" s="16">
        <v>8.9</v>
      </c>
      <c r="G98" s="16"/>
      <c r="H98" s="16">
        <f t="shared" si="8"/>
        <v>8.9</v>
      </c>
      <c r="I98" s="14"/>
      <c r="J98" s="14">
        <f t="shared" si="9"/>
        <v>3.9160000000000004</v>
      </c>
      <c r="K98" s="16">
        <f t="shared" si="10"/>
        <v>0</v>
      </c>
      <c r="L98" s="16">
        <f t="shared" si="11"/>
        <v>31913.340000000011</v>
      </c>
      <c r="M98" s="17"/>
      <c r="N98" s="17"/>
    </row>
    <row r="99" spans="1:16" x14ac:dyDescent="0.25">
      <c r="A99" s="18">
        <v>43083</v>
      </c>
      <c r="B99" s="18">
        <v>43083</v>
      </c>
      <c r="C99" s="17" t="s">
        <v>45</v>
      </c>
      <c r="D99" s="25" t="s">
        <v>14</v>
      </c>
      <c r="E99" s="26" t="s">
        <v>64</v>
      </c>
      <c r="F99" s="16">
        <v>-0.55000000000000004</v>
      </c>
      <c r="G99" s="16"/>
      <c r="H99" s="16">
        <f t="shared" si="8"/>
        <v>-0.55000000000000004</v>
      </c>
      <c r="I99" s="16"/>
      <c r="J99" s="14">
        <f t="shared" si="9"/>
        <v>-0.24200000000000002</v>
      </c>
      <c r="K99" s="16">
        <v>0</v>
      </c>
      <c r="L99" s="16">
        <f t="shared" si="11"/>
        <v>31913.89000000001</v>
      </c>
      <c r="M99" s="17"/>
      <c r="N99" s="17"/>
    </row>
    <row r="100" spans="1:16" x14ac:dyDescent="0.25">
      <c r="A100" s="18">
        <v>43083</v>
      </c>
      <c r="B100" s="18">
        <v>43083</v>
      </c>
      <c r="C100" s="17" t="s">
        <v>69</v>
      </c>
      <c r="D100" s="25" t="s">
        <v>14</v>
      </c>
      <c r="E100" s="26" t="s">
        <v>64</v>
      </c>
      <c r="F100" s="16">
        <v>-1.57</v>
      </c>
      <c r="G100" s="16"/>
      <c r="H100" s="16">
        <f t="shared" si="8"/>
        <v>-1.57</v>
      </c>
      <c r="I100" s="16"/>
      <c r="J100" s="14">
        <f t="shared" si="9"/>
        <v>-0.69080000000000008</v>
      </c>
      <c r="K100" s="16">
        <v>0</v>
      </c>
      <c r="L100" s="16">
        <f t="shared" si="11"/>
        <v>31915.46000000001</v>
      </c>
      <c r="M100" s="17"/>
      <c r="N100" s="17"/>
    </row>
    <row r="101" spans="1:16" x14ac:dyDescent="0.25">
      <c r="A101" s="18">
        <v>43083</v>
      </c>
      <c r="B101" s="18">
        <v>43083</v>
      </c>
      <c r="C101" s="17" t="s">
        <v>33</v>
      </c>
      <c r="D101" s="25" t="s">
        <v>24</v>
      </c>
      <c r="E101" s="26" t="s">
        <v>64</v>
      </c>
      <c r="F101" s="16">
        <v>-1.58</v>
      </c>
      <c r="G101" s="16"/>
      <c r="H101" s="16">
        <f t="shared" si="8"/>
        <v>-1.58</v>
      </c>
      <c r="I101" s="14"/>
      <c r="J101" s="14">
        <f t="shared" si="9"/>
        <v>0</v>
      </c>
      <c r="K101" s="16">
        <f t="shared" si="10"/>
        <v>0</v>
      </c>
      <c r="L101" s="16">
        <f t="shared" si="11"/>
        <v>31917.040000000012</v>
      </c>
      <c r="M101" s="17"/>
      <c r="N101" s="17"/>
    </row>
    <row r="102" spans="1:16" x14ac:dyDescent="0.25">
      <c r="A102" s="18">
        <v>43095</v>
      </c>
      <c r="B102" s="18">
        <v>43095</v>
      </c>
      <c r="C102" s="17" t="s">
        <v>44</v>
      </c>
      <c r="D102" s="25" t="s">
        <v>14</v>
      </c>
      <c r="E102" s="26" t="s">
        <v>83</v>
      </c>
      <c r="F102" s="16">
        <v>16.399999999999999</v>
      </c>
      <c r="G102" s="16"/>
      <c r="H102" s="16">
        <f t="shared" ref="H102:H134" si="12">F102+G102</f>
        <v>16.399999999999999</v>
      </c>
      <c r="I102" s="14"/>
      <c r="J102" s="14">
        <f t="shared" ref="J102:J134" si="13">IF(G102=0, IF(D102="Y", (F102*$G$5) + (I102*$G$5), 0), 0)</f>
        <v>7.2159999999999993</v>
      </c>
      <c r="K102" s="16">
        <f t="shared" ref="K102:K134" si="14">IF(H102&gt;0, 0, I102+J102)</f>
        <v>0</v>
      </c>
      <c r="L102" s="16">
        <f t="shared" ref="L102:L134" si="15">L101-H102-K102</f>
        <v>31900.64000000001</v>
      </c>
      <c r="M102" s="17"/>
      <c r="N102" s="17"/>
    </row>
    <row r="103" spans="1:16" x14ac:dyDescent="0.25">
      <c r="A103" s="18">
        <v>43100</v>
      </c>
      <c r="B103" s="18">
        <v>43100</v>
      </c>
      <c r="C103" s="17" t="s">
        <v>23</v>
      </c>
      <c r="D103" s="25" t="s">
        <v>24</v>
      </c>
      <c r="E103" s="26" t="s">
        <v>87</v>
      </c>
      <c r="F103" s="16"/>
      <c r="G103" s="16">
        <v>64.83</v>
      </c>
      <c r="H103" s="16">
        <f t="shared" si="12"/>
        <v>64.83</v>
      </c>
      <c r="I103" s="14"/>
      <c r="J103" s="14">
        <f t="shared" si="13"/>
        <v>0</v>
      </c>
      <c r="K103" s="16">
        <f t="shared" si="14"/>
        <v>0</v>
      </c>
      <c r="L103" s="16">
        <f t="shared" si="15"/>
        <v>31835.810000000009</v>
      </c>
      <c r="M103" s="17"/>
      <c r="N103" s="17"/>
    </row>
    <row r="104" spans="1:16" x14ac:dyDescent="0.25">
      <c r="A104" s="18">
        <v>43074</v>
      </c>
      <c r="B104" s="18">
        <v>43125</v>
      </c>
      <c r="C104" s="17" t="s">
        <v>31</v>
      </c>
      <c r="D104" s="25" t="s">
        <v>14</v>
      </c>
      <c r="E104" s="26" t="s">
        <v>86</v>
      </c>
      <c r="F104" s="16">
        <v>92.25</v>
      </c>
      <c r="G104" s="16"/>
      <c r="H104" s="16">
        <f t="shared" si="12"/>
        <v>92.25</v>
      </c>
      <c r="I104" s="14"/>
      <c r="J104" s="14">
        <f t="shared" si="13"/>
        <v>40.590000000000003</v>
      </c>
      <c r="K104" s="16">
        <f t="shared" si="14"/>
        <v>0</v>
      </c>
      <c r="L104" s="16">
        <f t="shared" si="15"/>
        <v>31743.560000000009</v>
      </c>
      <c r="M104" s="17"/>
      <c r="N104" s="17"/>
    </row>
    <row r="105" spans="1:16" x14ac:dyDescent="0.25">
      <c r="A105" s="18">
        <v>43131</v>
      </c>
      <c r="B105" s="18">
        <v>43131</v>
      </c>
      <c r="C105" s="17" t="s">
        <v>23</v>
      </c>
      <c r="D105" s="25" t="s">
        <v>24</v>
      </c>
      <c r="E105" s="26" t="s">
        <v>88</v>
      </c>
      <c r="F105" s="16"/>
      <c r="G105" s="16">
        <v>109.41</v>
      </c>
      <c r="H105" s="16">
        <f t="shared" si="12"/>
        <v>109.41</v>
      </c>
      <c r="I105" s="14"/>
      <c r="J105" s="14">
        <f t="shared" si="13"/>
        <v>0</v>
      </c>
      <c r="K105" s="16">
        <f t="shared" si="14"/>
        <v>0</v>
      </c>
      <c r="L105" s="16">
        <f t="shared" si="15"/>
        <v>31634.150000000009</v>
      </c>
      <c r="M105" s="17"/>
      <c r="N105" s="17"/>
      <c r="P105" s="6"/>
    </row>
    <row r="106" spans="1:16" x14ac:dyDescent="0.25">
      <c r="A106" s="18">
        <v>43131</v>
      </c>
      <c r="B106" s="18">
        <v>43140</v>
      </c>
      <c r="C106" s="17" t="s">
        <v>27</v>
      </c>
      <c r="D106" s="25" t="s">
        <v>14</v>
      </c>
      <c r="E106" s="26" t="s">
        <v>112</v>
      </c>
      <c r="F106" s="16">
        <v>50.42</v>
      </c>
      <c r="G106" s="16"/>
      <c r="H106" s="16">
        <f t="shared" si="12"/>
        <v>50.42</v>
      </c>
      <c r="I106" s="14"/>
      <c r="J106" s="14">
        <f t="shared" si="13"/>
        <v>22.184799999999999</v>
      </c>
      <c r="K106" s="16">
        <f t="shared" si="14"/>
        <v>0</v>
      </c>
      <c r="L106" s="16">
        <f t="shared" si="15"/>
        <v>31583.73000000001</v>
      </c>
      <c r="M106" s="17"/>
      <c r="N106" s="17"/>
    </row>
    <row r="107" spans="1:16" x14ac:dyDescent="0.25">
      <c r="A107" s="18">
        <v>43131</v>
      </c>
      <c r="B107" s="18">
        <v>43140</v>
      </c>
      <c r="C107" s="17" t="s">
        <v>22</v>
      </c>
      <c r="D107" s="25" t="s">
        <v>14</v>
      </c>
      <c r="E107" s="26" t="s">
        <v>90</v>
      </c>
      <c r="F107" s="16">
        <v>17.149999999999999</v>
      </c>
      <c r="G107" s="16"/>
      <c r="H107" s="16">
        <f t="shared" si="12"/>
        <v>17.149999999999999</v>
      </c>
      <c r="I107" s="14"/>
      <c r="J107" s="14">
        <f t="shared" si="13"/>
        <v>7.5459999999999994</v>
      </c>
      <c r="K107" s="16">
        <f t="shared" si="14"/>
        <v>0</v>
      </c>
      <c r="L107" s="16">
        <f t="shared" si="15"/>
        <v>31566.580000000009</v>
      </c>
      <c r="M107" s="17"/>
      <c r="N107" s="17"/>
    </row>
    <row r="108" spans="1:16" x14ac:dyDescent="0.25">
      <c r="A108" s="18">
        <v>43136</v>
      </c>
      <c r="B108" s="18">
        <v>43136</v>
      </c>
      <c r="C108" s="17" t="s">
        <v>37</v>
      </c>
      <c r="D108" s="25" t="s">
        <v>14</v>
      </c>
      <c r="E108" s="26" t="s">
        <v>89</v>
      </c>
      <c r="F108" s="16">
        <v>100</v>
      </c>
      <c r="G108" s="16"/>
      <c r="H108" s="16">
        <f t="shared" si="12"/>
        <v>100</v>
      </c>
      <c r="I108" s="14"/>
      <c r="J108" s="14">
        <f t="shared" si="13"/>
        <v>44</v>
      </c>
      <c r="K108" s="16">
        <f t="shared" si="14"/>
        <v>0</v>
      </c>
      <c r="L108" s="16">
        <f t="shared" si="15"/>
        <v>31466.580000000009</v>
      </c>
      <c r="M108" s="17"/>
      <c r="N108" s="17"/>
    </row>
    <row r="109" spans="1:16" x14ac:dyDescent="0.25">
      <c r="A109" s="18">
        <v>43138</v>
      </c>
      <c r="B109" s="18">
        <v>43138</v>
      </c>
      <c r="C109" s="17" t="s">
        <v>33</v>
      </c>
      <c r="D109" s="25" t="s">
        <v>24</v>
      </c>
      <c r="E109" s="26" t="s">
        <v>113</v>
      </c>
      <c r="F109" s="16">
        <v>330</v>
      </c>
      <c r="G109" s="16"/>
      <c r="H109" s="16">
        <f t="shared" si="12"/>
        <v>330</v>
      </c>
      <c r="I109" s="14"/>
      <c r="J109" s="14">
        <f t="shared" si="13"/>
        <v>0</v>
      </c>
      <c r="K109" s="16">
        <f t="shared" si="14"/>
        <v>0</v>
      </c>
      <c r="L109" s="16">
        <f t="shared" si="15"/>
        <v>31136.580000000009</v>
      </c>
      <c r="M109" s="17"/>
      <c r="N109" s="17"/>
    </row>
    <row r="110" spans="1:16" x14ac:dyDescent="0.25">
      <c r="A110" s="18">
        <v>43139</v>
      </c>
      <c r="B110" s="18">
        <v>43139</v>
      </c>
      <c r="C110" s="17" t="s">
        <v>33</v>
      </c>
      <c r="D110" s="25" t="s">
        <v>24</v>
      </c>
      <c r="E110" s="26" t="s">
        <v>113</v>
      </c>
      <c r="F110" s="16">
        <f>330-165</f>
        <v>165</v>
      </c>
      <c r="G110" s="16"/>
      <c r="H110" s="16">
        <f t="shared" si="12"/>
        <v>165</v>
      </c>
      <c r="I110" s="14"/>
      <c r="J110" s="14">
        <f t="shared" si="13"/>
        <v>0</v>
      </c>
      <c r="K110" s="16">
        <f t="shared" si="14"/>
        <v>0</v>
      </c>
      <c r="L110" s="16">
        <f t="shared" si="15"/>
        <v>30971.580000000009</v>
      </c>
      <c r="M110" s="17"/>
      <c r="N110" s="17"/>
    </row>
    <row r="111" spans="1:16" x14ac:dyDescent="0.25">
      <c r="A111" s="18">
        <v>43139</v>
      </c>
      <c r="B111" s="18">
        <v>43139</v>
      </c>
      <c r="C111" s="17" t="s">
        <v>33</v>
      </c>
      <c r="D111" s="25" t="s">
        <v>24</v>
      </c>
      <c r="E111" s="26" t="s">
        <v>113</v>
      </c>
      <c r="F111" s="16">
        <v>330</v>
      </c>
      <c r="G111" s="16"/>
      <c r="H111" s="16">
        <f t="shared" si="12"/>
        <v>330</v>
      </c>
      <c r="I111" s="14"/>
      <c r="J111" s="14">
        <f t="shared" si="13"/>
        <v>0</v>
      </c>
      <c r="K111" s="16">
        <f t="shared" si="14"/>
        <v>0</v>
      </c>
      <c r="L111" s="16">
        <f t="shared" si="15"/>
        <v>30641.580000000009</v>
      </c>
      <c r="M111" s="17"/>
      <c r="N111" s="17"/>
    </row>
    <row r="112" spans="1:16" x14ac:dyDescent="0.25">
      <c r="A112" s="18">
        <v>43144</v>
      </c>
      <c r="B112" s="18">
        <v>43144</v>
      </c>
      <c r="C112" s="17" t="s">
        <v>35</v>
      </c>
      <c r="D112" s="25" t="s">
        <v>14</v>
      </c>
      <c r="E112" s="26" t="s">
        <v>91</v>
      </c>
      <c r="F112" s="16">
        <v>300</v>
      </c>
      <c r="G112" s="16"/>
      <c r="H112" s="16">
        <f t="shared" si="12"/>
        <v>300</v>
      </c>
      <c r="I112" s="14"/>
      <c r="J112" s="14">
        <f t="shared" si="13"/>
        <v>132</v>
      </c>
      <c r="K112" s="16">
        <f t="shared" si="14"/>
        <v>0</v>
      </c>
      <c r="L112" s="16">
        <f t="shared" si="15"/>
        <v>30341.580000000009</v>
      </c>
      <c r="M112" s="17"/>
      <c r="N112" s="17"/>
    </row>
    <row r="113" spans="1:16" x14ac:dyDescent="0.25">
      <c r="A113" s="18">
        <v>43153</v>
      </c>
      <c r="B113" s="18">
        <v>43153</v>
      </c>
      <c r="C113" s="17" t="s">
        <v>33</v>
      </c>
      <c r="D113" s="25" t="s">
        <v>24</v>
      </c>
      <c r="E113" s="26" t="s">
        <v>113</v>
      </c>
      <c r="F113" s="16">
        <v>330</v>
      </c>
      <c r="G113" s="16"/>
      <c r="H113" s="16">
        <f t="shared" si="12"/>
        <v>330</v>
      </c>
      <c r="I113" s="14"/>
      <c r="J113" s="14">
        <f t="shared" si="13"/>
        <v>0</v>
      </c>
      <c r="K113" s="16">
        <f t="shared" si="14"/>
        <v>0</v>
      </c>
      <c r="L113" s="16">
        <f t="shared" si="15"/>
        <v>30011.580000000009</v>
      </c>
      <c r="M113" s="17"/>
      <c r="N113" s="17"/>
    </row>
    <row r="114" spans="1:16" x14ac:dyDescent="0.25">
      <c r="A114" s="18">
        <v>43153</v>
      </c>
      <c r="B114" s="18">
        <v>43153</v>
      </c>
      <c r="C114" s="17" t="s">
        <v>33</v>
      </c>
      <c r="D114" s="25" t="s">
        <v>24</v>
      </c>
      <c r="E114" s="26" t="s">
        <v>113</v>
      </c>
      <c r="F114" s="16">
        <v>330</v>
      </c>
      <c r="G114" s="16"/>
      <c r="H114" s="16">
        <f t="shared" si="12"/>
        <v>330</v>
      </c>
      <c r="I114" s="14"/>
      <c r="J114" s="14">
        <f t="shared" si="13"/>
        <v>0</v>
      </c>
      <c r="K114" s="16">
        <f t="shared" si="14"/>
        <v>0</v>
      </c>
      <c r="L114" s="16">
        <f t="shared" si="15"/>
        <v>29681.580000000009</v>
      </c>
      <c r="M114" s="17"/>
      <c r="N114" s="17"/>
    </row>
    <row r="115" spans="1:16" x14ac:dyDescent="0.25">
      <c r="A115" s="18">
        <v>43159</v>
      </c>
      <c r="B115" s="18">
        <v>43159</v>
      </c>
      <c r="C115" s="17" t="s">
        <v>23</v>
      </c>
      <c r="D115" s="25" t="s">
        <v>24</v>
      </c>
      <c r="E115" s="26" t="s">
        <v>92</v>
      </c>
      <c r="F115" s="16"/>
      <c r="G115" s="16">
        <v>73.73</v>
      </c>
      <c r="H115" s="16">
        <f t="shared" si="12"/>
        <v>73.73</v>
      </c>
      <c r="I115" s="14"/>
      <c r="J115" s="14">
        <f t="shared" si="13"/>
        <v>0</v>
      </c>
      <c r="K115" s="16">
        <f t="shared" si="14"/>
        <v>0</v>
      </c>
      <c r="L115" s="16">
        <f t="shared" si="15"/>
        <v>29607.850000000009</v>
      </c>
      <c r="M115" s="17"/>
      <c r="N115" s="17"/>
    </row>
    <row r="116" spans="1:16" x14ac:dyDescent="0.25">
      <c r="A116" s="18">
        <v>43159</v>
      </c>
      <c r="B116" s="18">
        <v>43166</v>
      </c>
      <c r="C116" s="17" t="s">
        <v>27</v>
      </c>
      <c r="D116" s="25" t="s">
        <v>14</v>
      </c>
      <c r="E116" s="26" t="s">
        <v>95</v>
      </c>
      <c r="F116" s="16">
        <v>108.04</v>
      </c>
      <c r="G116" s="16"/>
      <c r="H116" s="16">
        <f t="shared" si="12"/>
        <v>108.04</v>
      </c>
      <c r="I116" s="14"/>
      <c r="J116" s="14">
        <f t="shared" si="13"/>
        <v>47.537600000000005</v>
      </c>
      <c r="K116" s="16">
        <f t="shared" si="14"/>
        <v>0</v>
      </c>
      <c r="L116" s="16">
        <f t="shared" si="15"/>
        <v>29499.810000000009</v>
      </c>
      <c r="M116" s="17"/>
      <c r="N116" s="17"/>
      <c r="O116" s="6"/>
    </row>
    <row r="117" spans="1:16" x14ac:dyDescent="0.25">
      <c r="A117" s="18">
        <v>43159</v>
      </c>
      <c r="B117" s="18">
        <v>43166</v>
      </c>
      <c r="C117" s="17" t="s">
        <v>27</v>
      </c>
      <c r="D117" s="25" t="s">
        <v>14</v>
      </c>
      <c r="E117" s="26" t="s">
        <v>95</v>
      </c>
      <c r="F117" s="16">
        <v>910.61</v>
      </c>
      <c r="G117" s="16"/>
      <c r="H117" s="16">
        <f t="shared" si="12"/>
        <v>910.61</v>
      </c>
      <c r="I117" s="14"/>
      <c r="J117" s="14">
        <f t="shared" si="13"/>
        <v>400.66840000000002</v>
      </c>
      <c r="K117" s="16">
        <f t="shared" si="14"/>
        <v>0</v>
      </c>
      <c r="L117" s="16">
        <f t="shared" si="15"/>
        <v>28589.200000000008</v>
      </c>
      <c r="M117" s="17"/>
      <c r="N117" s="17"/>
    </row>
    <row r="118" spans="1:16" x14ac:dyDescent="0.25">
      <c r="A118" s="18">
        <v>43159</v>
      </c>
      <c r="B118" s="18">
        <v>43166</v>
      </c>
      <c r="C118" s="17" t="s">
        <v>27</v>
      </c>
      <c r="D118" s="25" t="s">
        <v>14</v>
      </c>
      <c r="E118" s="26" t="s">
        <v>94</v>
      </c>
      <c r="F118" s="16">
        <v>20.65</v>
      </c>
      <c r="G118" s="16"/>
      <c r="H118" s="16">
        <f t="shared" si="12"/>
        <v>20.65</v>
      </c>
      <c r="I118" s="14"/>
      <c r="J118" s="14">
        <f t="shared" si="13"/>
        <v>9.0860000000000003</v>
      </c>
      <c r="K118" s="16">
        <f t="shared" si="14"/>
        <v>0</v>
      </c>
      <c r="L118" s="16">
        <f t="shared" si="15"/>
        <v>28568.550000000007</v>
      </c>
      <c r="M118" s="17"/>
      <c r="N118" s="17"/>
    </row>
    <row r="119" spans="1:16" x14ac:dyDescent="0.25">
      <c r="A119" s="18">
        <v>43159</v>
      </c>
      <c r="B119" s="18">
        <v>43166</v>
      </c>
      <c r="C119" s="17" t="s">
        <v>22</v>
      </c>
      <c r="D119" s="25" t="s">
        <v>14</v>
      </c>
      <c r="E119" s="26" t="s">
        <v>93</v>
      </c>
      <c r="F119" s="16"/>
      <c r="G119" s="16"/>
      <c r="H119" s="16">
        <f t="shared" si="12"/>
        <v>0</v>
      </c>
      <c r="I119" s="14">
        <v>560.5</v>
      </c>
      <c r="J119" s="14">
        <f t="shared" si="13"/>
        <v>246.62</v>
      </c>
      <c r="K119" s="16">
        <f t="shared" si="14"/>
        <v>807.12</v>
      </c>
      <c r="L119" s="16">
        <f t="shared" si="15"/>
        <v>27761.430000000008</v>
      </c>
      <c r="M119" s="17"/>
      <c r="N119" s="17"/>
    </row>
    <row r="120" spans="1:16" x14ac:dyDescent="0.25">
      <c r="A120" s="18"/>
      <c r="B120" s="18"/>
      <c r="C120" s="17"/>
      <c r="D120" s="25"/>
      <c r="E120" s="26"/>
      <c r="F120" s="16"/>
      <c r="G120" s="16"/>
      <c r="I120" s="24"/>
      <c r="J120" s="24"/>
      <c r="L120" s="6">
        <f t="shared" si="15"/>
        <v>27761.430000000008</v>
      </c>
      <c r="N120" s="17"/>
      <c r="O120" s="14"/>
      <c r="P120" s="17"/>
    </row>
    <row r="121" spans="1:16" x14ac:dyDescent="0.25">
      <c r="A121" s="18"/>
      <c r="B121" s="18"/>
      <c r="C121" s="17"/>
      <c r="D121" s="25"/>
      <c r="E121" s="26"/>
      <c r="F121" s="16"/>
      <c r="G121" s="16"/>
      <c r="I121" s="24"/>
      <c r="J121" s="24"/>
      <c r="N121" s="17"/>
      <c r="O121" s="14"/>
      <c r="P121" s="17"/>
    </row>
    <row r="122" spans="1:16" x14ac:dyDescent="0.25">
      <c r="A122" s="18"/>
      <c r="B122" s="18"/>
      <c r="C122" s="17"/>
      <c r="D122" s="25"/>
      <c r="E122" s="26"/>
      <c r="F122" s="16"/>
      <c r="G122" s="16"/>
      <c r="I122" s="24"/>
      <c r="J122" s="24"/>
      <c r="N122" s="17"/>
      <c r="O122" s="14"/>
      <c r="P122" s="17"/>
    </row>
    <row r="123" spans="1:16" x14ac:dyDescent="0.25">
      <c r="A123" s="18"/>
      <c r="B123" s="18"/>
      <c r="C123" s="17"/>
      <c r="D123" s="25"/>
      <c r="E123" s="26"/>
      <c r="F123" s="16"/>
      <c r="G123" s="16"/>
      <c r="I123" s="24"/>
      <c r="J123" s="24"/>
      <c r="N123" s="17"/>
      <c r="O123" s="14"/>
      <c r="P123" s="16"/>
    </row>
    <row r="124" spans="1:16" x14ac:dyDescent="0.25">
      <c r="A124" s="18"/>
      <c r="B124" s="18"/>
      <c r="C124" s="17"/>
      <c r="D124" s="25"/>
      <c r="E124" s="26"/>
      <c r="F124" s="16"/>
      <c r="G124" s="16"/>
      <c r="I124" s="24"/>
      <c r="J124" s="24"/>
      <c r="O124" s="6"/>
    </row>
    <row r="125" spans="1:16" x14ac:dyDescent="0.25">
      <c r="A125" s="18"/>
      <c r="B125" s="18"/>
      <c r="C125" s="17"/>
      <c r="D125" s="25"/>
      <c r="E125" s="26"/>
      <c r="F125" s="16"/>
      <c r="G125" s="16"/>
      <c r="I125" s="24"/>
      <c r="J125" s="24"/>
    </row>
    <row r="126" spans="1:16" x14ac:dyDescent="0.25">
      <c r="A126" s="11"/>
      <c r="B126" s="11"/>
      <c r="E126" s="13"/>
      <c r="I126" s="24"/>
      <c r="J126" s="24"/>
    </row>
    <row r="127" spans="1:16" x14ac:dyDescent="0.25">
      <c r="A127" s="11"/>
      <c r="B127" s="11"/>
      <c r="E127" s="13"/>
      <c r="I127" s="24"/>
      <c r="J127" s="24"/>
    </row>
    <row r="128" spans="1:16" x14ac:dyDescent="0.25">
      <c r="A128" s="11"/>
      <c r="B128" s="11"/>
      <c r="E128" s="13"/>
      <c r="I128" s="24"/>
      <c r="J128" s="24"/>
    </row>
    <row r="129" spans="1:10" x14ac:dyDescent="0.25">
      <c r="A129" s="11"/>
      <c r="B129" s="11"/>
      <c r="E129" s="13"/>
      <c r="I129" s="24"/>
      <c r="J129" s="24"/>
    </row>
    <row r="130" spans="1:10" x14ac:dyDescent="0.25">
      <c r="A130" s="11"/>
      <c r="B130" s="11"/>
      <c r="E130" s="13"/>
      <c r="I130" s="24"/>
      <c r="J130" s="24"/>
    </row>
    <row r="131" spans="1:10" x14ac:dyDescent="0.25">
      <c r="A131" s="11"/>
      <c r="B131" s="11"/>
      <c r="E131" s="13"/>
      <c r="I131" s="24"/>
      <c r="J131" s="24"/>
    </row>
    <row r="132" spans="1:10" x14ac:dyDescent="0.25">
      <c r="A132" s="11"/>
      <c r="B132" s="11"/>
      <c r="E132" s="13"/>
      <c r="I132" s="24"/>
      <c r="J132" s="24"/>
    </row>
    <row r="133" spans="1:10" x14ac:dyDescent="0.25">
      <c r="A133" s="11"/>
      <c r="B133" s="11"/>
      <c r="E133" s="13"/>
      <c r="I133" s="24"/>
      <c r="J133" s="24"/>
    </row>
    <row r="134" spans="1:10" x14ac:dyDescent="0.25">
      <c r="A134" s="11"/>
      <c r="B134" s="11"/>
      <c r="E134" s="13"/>
      <c r="I134" s="24"/>
      <c r="J134" s="24"/>
    </row>
    <row r="135" spans="1:10" x14ac:dyDescent="0.25">
      <c r="A135" s="11"/>
      <c r="B135" s="11"/>
    </row>
    <row r="136" spans="1:10" x14ac:dyDescent="0.25">
      <c r="A136" s="11"/>
      <c r="B136" s="11"/>
      <c r="E136" s="13"/>
    </row>
    <row r="137" spans="1:10" x14ac:dyDescent="0.25">
      <c r="A137" s="11"/>
      <c r="B137" s="11"/>
      <c r="E137" s="13"/>
    </row>
    <row r="138" spans="1:10" x14ac:dyDescent="0.25">
      <c r="A138" s="11"/>
      <c r="B138" s="11"/>
      <c r="E138" s="13"/>
    </row>
    <row r="139" spans="1:10" x14ac:dyDescent="0.25">
      <c r="A139" s="11"/>
      <c r="B139" s="11"/>
      <c r="E139" s="13"/>
    </row>
    <row r="140" spans="1:10" x14ac:dyDescent="0.25">
      <c r="A140" s="11"/>
      <c r="B140" s="11"/>
      <c r="E140" s="13"/>
    </row>
    <row r="141" spans="1:10" x14ac:dyDescent="0.25">
      <c r="A141" s="11"/>
      <c r="B141" s="11"/>
      <c r="E141" s="13"/>
    </row>
    <row r="142" spans="1:10" x14ac:dyDescent="0.25">
      <c r="A142" s="11"/>
      <c r="B142" s="11"/>
      <c r="E142" s="13"/>
    </row>
    <row r="143" spans="1:10" x14ac:dyDescent="0.25">
      <c r="A143" s="11"/>
      <c r="B143" s="11"/>
      <c r="E143" s="13"/>
    </row>
    <row r="144" spans="1:10" x14ac:dyDescent="0.25">
      <c r="A144" s="11"/>
      <c r="B144" s="11"/>
      <c r="E144" s="13"/>
    </row>
    <row r="145" spans="1:5" x14ac:dyDescent="0.25">
      <c r="A145" s="11"/>
      <c r="B145" s="11"/>
      <c r="E145" s="13"/>
    </row>
    <row r="146" spans="1:5" x14ac:dyDescent="0.25">
      <c r="A146" s="11"/>
      <c r="B146" s="11"/>
      <c r="E146" s="13"/>
    </row>
    <row r="147" spans="1:5" x14ac:dyDescent="0.25">
      <c r="A147" s="11"/>
      <c r="B147" s="11"/>
      <c r="E147" s="13"/>
    </row>
    <row r="148" spans="1:5" x14ac:dyDescent="0.25">
      <c r="A148" s="11"/>
      <c r="B148" s="11"/>
      <c r="E148" s="13"/>
    </row>
    <row r="149" spans="1:5" x14ac:dyDescent="0.25">
      <c r="A149" s="11"/>
      <c r="B149" s="11"/>
      <c r="E149" s="13"/>
    </row>
    <row r="150" spans="1:5" x14ac:dyDescent="0.25">
      <c r="A150" s="11"/>
      <c r="B150" s="11"/>
      <c r="E150" s="13"/>
    </row>
    <row r="151" spans="1:5" x14ac:dyDescent="0.25">
      <c r="A151" s="11"/>
      <c r="B151" s="11"/>
      <c r="E151" s="13"/>
    </row>
    <row r="152" spans="1:5" x14ac:dyDescent="0.25">
      <c r="A152" s="11"/>
      <c r="B152" s="11"/>
      <c r="E152" s="13"/>
    </row>
    <row r="153" spans="1:5" x14ac:dyDescent="0.25">
      <c r="A153" s="11"/>
      <c r="B153" s="11"/>
      <c r="E153" s="13"/>
    </row>
    <row r="154" spans="1:5" x14ac:dyDescent="0.25">
      <c r="A154" s="11"/>
      <c r="B154" s="11"/>
      <c r="E154" s="13"/>
    </row>
    <row r="155" spans="1:5" x14ac:dyDescent="0.25">
      <c r="A155" s="11"/>
      <c r="B155" s="11"/>
      <c r="E155" s="13"/>
    </row>
    <row r="156" spans="1:5" x14ac:dyDescent="0.25">
      <c r="A156" s="11"/>
      <c r="B156" s="11"/>
      <c r="E156" s="13"/>
    </row>
    <row r="157" spans="1:5" x14ac:dyDescent="0.25">
      <c r="A157" s="11"/>
      <c r="B157" s="11"/>
      <c r="E157" s="13"/>
    </row>
    <row r="158" spans="1:5" x14ac:dyDescent="0.25">
      <c r="A158" s="11"/>
      <c r="B158" s="11"/>
      <c r="E158" s="13"/>
    </row>
    <row r="159" spans="1:5" x14ac:dyDescent="0.25">
      <c r="A159" s="11"/>
      <c r="B159" s="11"/>
      <c r="E159" s="13"/>
    </row>
    <row r="160" spans="1:5" x14ac:dyDescent="0.25">
      <c r="A160" s="11"/>
      <c r="B160" s="11"/>
      <c r="E160" s="13"/>
    </row>
    <row r="161" spans="1:5" x14ac:dyDescent="0.25">
      <c r="A161" s="11"/>
      <c r="B161" s="11"/>
      <c r="E161" s="13"/>
    </row>
    <row r="162" spans="1:5" x14ac:dyDescent="0.25">
      <c r="A162" s="11"/>
      <c r="B162" s="11"/>
      <c r="E162" s="13"/>
    </row>
    <row r="163" spans="1:5" x14ac:dyDescent="0.25">
      <c r="A163" s="11"/>
      <c r="B163" s="11"/>
      <c r="E163" s="13"/>
    </row>
    <row r="164" spans="1:5" x14ac:dyDescent="0.25">
      <c r="A164" s="11"/>
      <c r="B164" s="11"/>
      <c r="E164" s="13"/>
    </row>
    <row r="165" spans="1:5" x14ac:dyDescent="0.25">
      <c r="A165" s="11"/>
      <c r="B165" s="11"/>
      <c r="E165" s="13"/>
    </row>
    <row r="166" spans="1:5" x14ac:dyDescent="0.25">
      <c r="A166" s="11"/>
      <c r="B166" s="11"/>
      <c r="E166" s="13"/>
    </row>
    <row r="167" spans="1:5" x14ac:dyDescent="0.25">
      <c r="A167" s="11"/>
      <c r="B167" s="11"/>
      <c r="E167" s="13"/>
    </row>
    <row r="168" spans="1:5" x14ac:dyDescent="0.25">
      <c r="A168" s="11"/>
      <c r="B168" s="11"/>
      <c r="E168" s="13"/>
    </row>
    <row r="169" spans="1:5" x14ac:dyDescent="0.25">
      <c r="A169" s="11"/>
      <c r="B169" s="11"/>
      <c r="E169" s="13"/>
    </row>
    <row r="170" spans="1:5" x14ac:dyDescent="0.25">
      <c r="A170" s="11"/>
      <c r="B170" s="11"/>
      <c r="E170" s="13"/>
    </row>
    <row r="171" spans="1:5" x14ac:dyDescent="0.25">
      <c r="A171" s="11"/>
      <c r="B171" s="11"/>
      <c r="E171" s="13"/>
    </row>
    <row r="172" spans="1:5" x14ac:dyDescent="0.25">
      <c r="A172" s="11"/>
      <c r="B172" s="11"/>
      <c r="E172" s="13"/>
    </row>
    <row r="173" spans="1:5" x14ac:dyDescent="0.25">
      <c r="A173" s="11"/>
      <c r="B173" s="11"/>
      <c r="E173" s="13"/>
    </row>
    <row r="174" spans="1:5" x14ac:dyDescent="0.25">
      <c r="A174" s="11"/>
      <c r="B174" s="11"/>
      <c r="E174" s="13"/>
    </row>
    <row r="175" spans="1:5" x14ac:dyDescent="0.25">
      <c r="A175" s="11"/>
      <c r="B175" s="11"/>
      <c r="E175" s="13"/>
    </row>
    <row r="176" spans="1:5" x14ac:dyDescent="0.25">
      <c r="A176" s="11"/>
      <c r="B176" s="11"/>
      <c r="E176" s="13"/>
    </row>
    <row r="177" spans="1:5" x14ac:dyDescent="0.25">
      <c r="A177" s="11"/>
      <c r="B177" s="11"/>
      <c r="E177" s="13"/>
    </row>
    <row r="178" spans="1:5" x14ac:dyDescent="0.25">
      <c r="A178" s="11"/>
      <c r="B178" s="11"/>
      <c r="E178" s="13"/>
    </row>
    <row r="179" spans="1:5" x14ac:dyDescent="0.25">
      <c r="A179" s="11"/>
      <c r="B179" s="11"/>
      <c r="E179" s="13"/>
    </row>
    <row r="180" spans="1:5" x14ac:dyDescent="0.25">
      <c r="A180" s="11"/>
      <c r="B180" s="11"/>
      <c r="E180" s="13"/>
    </row>
    <row r="181" spans="1:5" x14ac:dyDescent="0.25">
      <c r="A181" s="11"/>
      <c r="B181" s="11"/>
      <c r="E181" s="13"/>
    </row>
    <row r="182" spans="1:5" x14ac:dyDescent="0.25">
      <c r="A182" s="11"/>
      <c r="B182" s="11"/>
      <c r="E182" s="13"/>
    </row>
    <row r="183" spans="1:5" x14ac:dyDescent="0.25">
      <c r="A183" s="11"/>
      <c r="B183" s="11"/>
      <c r="E183" s="13"/>
    </row>
    <row r="184" spans="1:5" x14ac:dyDescent="0.25">
      <c r="A184" s="11"/>
      <c r="B184" s="11"/>
      <c r="E184" s="13"/>
    </row>
    <row r="185" spans="1:5" x14ac:dyDescent="0.25">
      <c r="A185" s="11"/>
      <c r="B185" s="11"/>
      <c r="E185" s="13"/>
    </row>
    <row r="186" spans="1:5" x14ac:dyDescent="0.25">
      <c r="A186" s="11"/>
      <c r="B186" s="11"/>
      <c r="E186" s="13"/>
    </row>
    <row r="187" spans="1:5" x14ac:dyDescent="0.25">
      <c r="A187" s="11"/>
      <c r="B187" s="11"/>
      <c r="E187" s="13"/>
    </row>
    <row r="188" spans="1:5" x14ac:dyDescent="0.25">
      <c r="A188" s="11"/>
      <c r="B188" s="11"/>
      <c r="E188" s="13"/>
    </row>
    <row r="189" spans="1:5" x14ac:dyDescent="0.25">
      <c r="A189" s="11"/>
      <c r="B189" s="11"/>
      <c r="E189" s="13"/>
    </row>
    <row r="190" spans="1:5" x14ac:dyDescent="0.25">
      <c r="A190" s="11"/>
      <c r="B190" s="11"/>
      <c r="E190" s="13"/>
    </row>
    <row r="191" spans="1:5" x14ac:dyDescent="0.25">
      <c r="A191" s="11"/>
      <c r="B191" s="11"/>
      <c r="E191" s="13"/>
    </row>
    <row r="192" spans="1:5" x14ac:dyDescent="0.25">
      <c r="A192" s="11"/>
      <c r="B192" s="11"/>
      <c r="E192" s="13"/>
    </row>
    <row r="193" spans="1:16" x14ac:dyDescent="0.25">
      <c r="A193" s="11"/>
      <c r="B193" s="11"/>
      <c r="E193" s="13"/>
      <c r="P193" s="15"/>
    </row>
    <row r="194" spans="1:16" x14ac:dyDescent="0.25">
      <c r="A194" s="11"/>
      <c r="B194" s="11"/>
      <c r="E194" s="13"/>
    </row>
    <row r="195" spans="1:16" x14ac:dyDescent="0.25">
      <c r="A195" s="11"/>
      <c r="B195" s="11"/>
      <c r="E195" s="13"/>
    </row>
    <row r="196" spans="1:16" x14ac:dyDescent="0.25">
      <c r="A196" s="11"/>
      <c r="B196" s="11"/>
      <c r="E196" s="13"/>
    </row>
    <row r="197" spans="1:16" x14ac:dyDescent="0.25">
      <c r="A197" s="11"/>
      <c r="B197" s="11"/>
      <c r="E197" s="13"/>
    </row>
    <row r="198" spans="1:16" x14ac:dyDescent="0.25">
      <c r="A198" s="11"/>
      <c r="B198" s="11"/>
      <c r="E198" s="13"/>
    </row>
    <row r="199" spans="1:16" x14ac:dyDescent="0.25">
      <c r="A199" s="11"/>
      <c r="B199" s="11"/>
      <c r="E199" s="13"/>
    </row>
    <row r="200" spans="1:16" x14ac:dyDescent="0.25">
      <c r="A200" s="11"/>
      <c r="B200" s="11"/>
      <c r="E200" s="13"/>
    </row>
    <row r="201" spans="1:16" x14ac:dyDescent="0.25">
      <c r="A201" s="11"/>
      <c r="B201" s="11"/>
      <c r="E201" s="13"/>
    </row>
    <row r="202" spans="1:16" x14ac:dyDescent="0.25">
      <c r="A202" s="11"/>
      <c r="B202" s="11"/>
      <c r="E202" s="13"/>
    </row>
    <row r="203" spans="1:16" x14ac:dyDescent="0.25">
      <c r="A203" s="11"/>
      <c r="B203" s="11"/>
      <c r="E203" s="13"/>
    </row>
    <row r="204" spans="1:16" x14ac:dyDescent="0.25">
      <c r="A204" s="11"/>
      <c r="B204" s="11"/>
      <c r="E204" s="13"/>
    </row>
    <row r="205" spans="1:16" x14ac:dyDescent="0.25">
      <c r="A205" s="11"/>
      <c r="B205" s="11"/>
      <c r="E205" s="13"/>
    </row>
    <row r="206" spans="1:16" x14ac:dyDescent="0.25">
      <c r="A206" s="11"/>
      <c r="B206" s="11"/>
      <c r="E206" s="13"/>
    </row>
    <row r="207" spans="1:16" x14ac:dyDescent="0.25">
      <c r="A207" s="11"/>
      <c r="B207" s="11"/>
      <c r="E207" s="13"/>
    </row>
    <row r="208" spans="1:16" x14ac:dyDescent="0.25">
      <c r="A208" s="11"/>
      <c r="B208" s="11"/>
      <c r="E208" s="13"/>
    </row>
    <row r="209" spans="1:5" x14ac:dyDescent="0.25">
      <c r="A209" s="11"/>
      <c r="B209" s="11"/>
      <c r="E209" s="13"/>
    </row>
    <row r="210" spans="1:5" x14ac:dyDescent="0.25">
      <c r="A210" s="11"/>
      <c r="B210" s="11"/>
      <c r="E210" s="13"/>
    </row>
    <row r="211" spans="1:5" x14ac:dyDescent="0.25">
      <c r="A211" s="11"/>
      <c r="B211" s="11"/>
      <c r="E211" s="13"/>
    </row>
    <row r="212" spans="1:5" x14ac:dyDescent="0.25">
      <c r="A212" s="11"/>
      <c r="B212" s="11"/>
      <c r="E212" s="13"/>
    </row>
    <row r="213" spans="1:5" x14ac:dyDescent="0.25">
      <c r="A213" s="11"/>
      <c r="B213" s="11"/>
      <c r="E213" s="13"/>
    </row>
    <row r="214" spans="1:5" x14ac:dyDescent="0.25">
      <c r="A214" s="11"/>
      <c r="B214" s="11"/>
      <c r="E214" s="13"/>
    </row>
    <row r="215" spans="1:5" x14ac:dyDescent="0.25">
      <c r="A215" s="11"/>
      <c r="B215" s="11"/>
      <c r="E215" s="13"/>
    </row>
    <row r="216" spans="1:5" x14ac:dyDescent="0.25">
      <c r="A216" s="11"/>
      <c r="B216" s="11"/>
      <c r="E216" s="13"/>
    </row>
    <row r="217" spans="1:5" x14ac:dyDescent="0.25">
      <c r="A217" s="11"/>
      <c r="B217" s="11"/>
      <c r="E217" s="13"/>
    </row>
    <row r="218" spans="1:5" x14ac:dyDescent="0.25">
      <c r="A218" s="11"/>
      <c r="B218" s="11"/>
      <c r="E218" s="13"/>
    </row>
    <row r="219" spans="1:5" x14ac:dyDescent="0.25">
      <c r="A219" s="11"/>
      <c r="B219" s="11"/>
      <c r="E219" s="13"/>
    </row>
    <row r="220" spans="1:5" x14ac:dyDescent="0.25">
      <c r="A220" s="11"/>
      <c r="B220" s="11"/>
      <c r="E220" s="13"/>
    </row>
    <row r="221" spans="1:5" x14ac:dyDescent="0.25">
      <c r="A221" s="11"/>
      <c r="B221" s="11"/>
      <c r="E221" s="13"/>
    </row>
    <row r="222" spans="1:5" x14ac:dyDescent="0.25">
      <c r="A222" s="11"/>
      <c r="B222" s="11"/>
      <c r="E222" s="13"/>
    </row>
    <row r="223" spans="1:5" x14ac:dyDescent="0.25">
      <c r="A223" s="11"/>
      <c r="B223" s="11"/>
      <c r="E223" s="13"/>
    </row>
    <row r="224" spans="1:5" x14ac:dyDescent="0.25">
      <c r="A224" s="11"/>
      <c r="B224" s="11"/>
      <c r="E224" s="13"/>
    </row>
    <row r="225" spans="1:5" x14ac:dyDescent="0.25">
      <c r="A225" s="11"/>
      <c r="B225" s="11"/>
      <c r="E225" s="13"/>
    </row>
    <row r="226" spans="1:5" x14ac:dyDescent="0.25">
      <c r="A226" s="11"/>
      <c r="B226" s="11"/>
      <c r="E226" s="13"/>
    </row>
    <row r="227" spans="1:5" x14ac:dyDescent="0.25">
      <c r="A227" s="11"/>
      <c r="B227" s="11"/>
      <c r="E227" s="13"/>
    </row>
    <row r="228" spans="1:5" x14ac:dyDescent="0.25">
      <c r="A228" s="11"/>
      <c r="B228" s="11"/>
      <c r="E228" s="13"/>
    </row>
    <row r="229" spans="1:5" x14ac:dyDescent="0.25">
      <c r="A229" s="11"/>
      <c r="B229" s="11"/>
      <c r="E229" s="13"/>
    </row>
    <row r="230" spans="1:5" x14ac:dyDescent="0.25">
      <c r="A230" s="11"/>
      <c r="B230" s="11"/>
      <c r="E230" s="13"/>
    </row>
    <row r="231" spans="1:5" x14ac:dyDescent="0.25">
      <c r="A231" s="11"/>
      <c r="B231" s="11"/>
      <c r="E231" s="13"/>
    </row>
    <row r="232" spans="1:5" x14ac:dyDescent="0.25">
      <c r="A232" s="11"/>
      <c r="B232" s="11"/>
      <c r="E232" s="13"/>
    </row>
    <row r="233" spans="1:5" x14ac:dyDescent="0.25">
      <c r="A233" s="11"/>
      <c r="B233" s="11"/>
      <c r="E233" s="13"/>
    </row>
    <row r="234" spans="1:5" x14ac:dyDescent="0.25">
      <c r="A234" s="11"/>
      <c r="B234" s="11"/>
      <c r="E234" s="13"/>
    </row>
    <row r="235" spans="1:5" x14ac:dyDescent="0.25">
      <c r="A235" s="11"/>
      <c r="B235" s="11"/>
      <c r="E235" s="13"/>
    </row>
    <row r="236" spans="1:5" x14ac:dyDescent="0.25">
      <c r="A236" s="11"/>
      <c r="B236" s="11"/>
      <c r="E236" s="13"/>
    </row>
    <row r="237" spans="1:5" x14ac:dyDescent="0.25">
      <c r="A237" s="11"/>
      <c r="B237" s="11"/>
      <c r="E237" s="13"/>
    </row>
    <row r="238" spans="1:5" x14ac:dyDescent="0.25">
      <c r="A238" s="11"/>
      <c r="B238" s="11"/>
      <c r="E238" s="13"/>
    </row>
    <row r="239" spans="1:5" x14ac:dyDescent="0.25">
      <c r="A239" s="11"/>
      <c r="B239" s="11"/>
      <c r="E239" s="13"/>
    </row>
    <row r="240" spans="1:5" x14ac:dyDescent="0.25">
      <c r="A240" s="11"/>
      <c r="B240" s="11"/>
      <c r="E240" s="13"/>
    </row>
    <row r="241" spans="1:12" x14ac:dyDescent="0.25">
      <c r="A241" s="11"/>
      <c r="B241" s="11"/>
      <c r="E241" s="13"/>
    </row>
    <row r="242" spans="1:12" x14ac:dyDescent="0.25">
      <c r="A242" s="11"/>
      <c r="B242" s="11"/>
      <c r="E242" s="13"/>
    </row>
    <row r="243" spans="1:12" x14ac:dyDescent="0.25">
      <c r="A243" s="11"/>
      <c r="B243" s="11"/>
      <c r="E243" s="13"/>
    </row>
    <row r="244" spans="1:12" x14ac:dyDescent="0.25">
      <c r="A244" s="11"/>
      <c r="B244" s="11"/>
      <c r="E244" s="13"/>
    </row>
    <row r="245" spans="1:12" x14ac:dyDescent="0.25">
      <c r="A245" s="11"/>
      <c r="B245" s="11"/>
      <c r="E245" s="13"/>
    </row>
    <row r="246" spans="1:12" x14ac:dyDescent="0.25">
      <c r="A246" s="11"/>
      <c r="B246" s="11"/>
      <c r="E246" s="13"/>
    </row>
    <row r="247" spans="1:12" x14ac:dyDescent="0.25">
      <c r="A247" s="11"/>
      <c r="B247" s="11"/>
      <c r="E247" s="13"/>
    </row>
    <row r="248" spans="1:12" x14ac:dyDescent="0.25">
      <c r="A248" s="11"/>
      <c r="B248" s="11"/>
      <c r="E248" s="13"/>
    </row>
    <row r="249" spans="1:12" x14ac:dyDescent="0.25">
      <c r="A249" s="11"/>
      <c r="B249" s="11"/>
      <c r="E249" s="13"/>
    </row>
    <row r="250" spans="1:12" x14ac:dyDescent="0.25">
      <c r="A250" s="11"/>
      <c r="B250" s="11"/>
      <c r="E250" s="13"/>
    </row>
    <row r="251" spans="1:12" x14ac:dyDescent="0.25">
      <c r="A251" s="11"/>
      <c r="B251" s="11"/>
      <c r="E251" s="13"/>
    </row>
    <row r="252" spans="1:12" x14ac:dyDescent="0.25">
      <c r="A252" s="11"/>
      <c r="B252" s="11"/>
      <c r="E252" s="13"/>
    </row>
    <row r="253" spans="1:12" x14ac:dyDescent="0.25">
      <c r="A253" s="11"/>
      <c r="B253" s="11"/>
      <c r="E253" s="13"/>
    </row>
    <row r="254" spans="1:12" x14ac:dyDescent="0.25">
      <c r="A254" s="11"/>
      <c r="B254" s="11"/>
      <c r="E254" s="13"/>
    </row>
    <row r="255" spans="1:12" s="21" customFormat="1" x14ac:dyDescent="0.25">
      <c r="A255" s="20"/>
      <c r="B255" s="20"/>
      <c r="D255" s="22"/>
      <c r="E255" s="23"/>
      <c r="F255" s="19"/>
      <c r="G255" s="19"/>
      <c r="H255" s="6"/>
      <c r="I255" s="19"/>
      <c r="J255" s="6"/>
      <c r="K255" s="6"/>
      <c r="L255" s="6"/>
    </row>
    <row r="256" spans="1:12" x14ac:dyDescent="0.25">
      <c r="A256" s="11"/>
      <c r="B256" s="11"/>
      <c r="E256" s="13"/>
    </row>
    <row r="257" spans="1:5" x14ac:dyDescent="0.25">
      <c r="A257" s="11"/>
      <c r="B257" s="11"/>
      <c r="E257" s="13"/>
    </row>
    <row r="258" spans="1:5" x14ac:dyDescent="0.25">
      <c r="A258" s="11"/>
      <c r="B258" s="11"/>
      <c r="E258" s="13"/>
    </row>
    <row r="259" spans="1:5" x14ac:dyDescent="0.25">
      <c r="A259" s="11"/>
      <c r="B259" s="11"/>
      <c r="E259" s="13"/>
    </row>
    <row r="260" spans="1:5" x14ac:dyDescent="0.25">
      <c r="A260" s="11"/>
      <c r="B260" s="11"/>
      <c r="E260" s="13"/>
    </row>
    <row r="261" spans="1:5" x14ac:dyDescent="0.25">
      <c r="A261" s="11"/>
      <c r="B261" s="11"/>
      <c r="E261" s="13"/>
    </row>
    <row r="262" spans="1:5" x14ac:dyDescent="0.25">
      <c r="A262" s="11"/>
      <c r="B262" s="11"/>
      <c r="E262" s="13"/>
    </row>
    <row r="263" spans="1:5" x14ac:dyDescent="0.25">
      <c r="A263" s="11"/>
      <c r="B263" s="11"/>
      <c r="E263" s="13"/>
    </row>
    <row r="264" spans="1:5" x14ac:dyDescent="0.25">
      <c r="A264" s="11"/>
      <c r="B264" s="11"/>
      <c r="E264" s="13"/>
    </row>
    <row r="265" spans="1:5" x14ac:dyDescent="0.25">
      <c r="A265" s="11"/>
      <c r="B265" s="11"/>
      <c r="E265" s="13"/>
    </row>
    <row r="266" spans="1:5" x14ac:dyDescent="0.25">
      <c r="A266" s="11"/>
      <c r="B266" s="11"/>
      <c r="E266" s="13"/>
    </row>
    <row r="267" spans="1:5" x14ac:dyDescent="0.25">
      <c r="A267" s="11"/>
      <c r="B267" s="11"/>
      <c r="E267" s="13"/>
    </row>
    <row r="268" spans="1:5" x14ac:dyDescent="0.25">
      <c r="A268" s="11"/>
      <c r="B268" s="11"/>
      <c r="E268" s="13"/>
    </row>
    <row r="269" spans="1:5" x14ac:dyDescent="0.25">
      <c r="A269" s="11"/>
      <c r="B269" s="11"/>
      <c r="E269" s="13"/>
    </row>
    <row r="270" spans="1:5" x14ac:dyDescent="0.25">
      <c r="A270" s="11"/>
      <c r="B270" s="11"/>
      <c r="E270" s="13"/>
    </row>
    <row r="271" spans="1:5" x14ac:dyDescent="0.25">
      <c r="A271" s="11"/>
      <c r="B271" s="11"/>
      <c r="E271" s="13"/>
    </row>
    <row r="272" spans="1:5" x14ac:dyDescent="0.25">
      <c r="A272" s="11"/>
      <c r="B272" s="11"/>
      <c r="E272" s="13"/>
    </row>
    <row r="273" spans="1:5" x14ac:dyDescent="0.25">
      <c r="A273" s="11"/>
      <c r="B273" s="11"/>
      <c r="E273" s="13"/>
    </row>
    <row r="274" spans="1:5" x14ac:dyDescent="0.25">
      <c r="A274" s="11"/>
      <c r="B274" s="11"/>
      <c r="E274" s="13"/>
    </row>
    <row r="275" spans="1:5" x14ac:dyDescent="0.25">
      <c r="A275" s="11"/>
      <c r="B275" s="11"/>
      <c r="E275" s="13"/>
    </row>
    <row r="276" spans="1:5" x14ac:dyDescent="0.25">
      <c r="A276" s="11"/>
      <c r="B276" s="11"/>
      <c r="E276" s="13"/>
    </row>
  </sheetData>
  <mergeCells count="3">
    <mergeCell ref="F6:G6"/>
    <mergeCell ref="I6:J6"/>
    <mergeCell ref="J2:Q2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Running-4W6572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Koon, Leann</cp:lastModifiedBy>
  <dcterms:created xsi:type="dcterms:W3CDTF">2013-07-11T15:05:38Z</dcterms:created>
  <dcterms:modified xsi:type="dcterms:W3CDTF">2018-04-17T20:38:03Z</dcterms:modified>
</cp:coreProperties>
</file>