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5953 WSRTC Meeting Coordination\ProjectManagement\Quarterly Reports\Balance Sheet\ForPosting\"/>
    </mc:Choice>
  </mc:AlternateContent>
  <bookViews>
    <workbookView xWindow="0" yWindow="0" windowWidth="28800" windowHeight="11835"/>
  </bookViews>
  <sheets>
    <sheet name="Running-4W5953" sheetId="1" r:id="rId1"/>
    <sheet name="Sheet3" sheetId="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F18" i="1" l="1"/>
  <c r="F16" i="1"/>
  <c r="H10" i="1" l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K18" i="1" l="1"/>
  <c r="K16" i="1"/>
  <c r="K14" i="1"/>
  <c r="K17" i="1"/>
  <c r="K15" i="1"/>
  <c r="K13" i="1"/>
  <c r="K11" i="1"/>
  <c r="K19" i="1"/>
  <c r="K80" i="1"/>
  <c r="K74" i="1"/>
  <c r="K70" i="1"/>
  <c r="K64" i="1"/>
  <c r="K60" i="1"/>
  <c r="K56" i="1"/>
  <c r="K50" i="1"/>
  <c r="K46" i="1"/>
  <c r="K40" i="1"/>
  <c r="K34" i="1"/>
  <c r="K28" i="1"/>
  <c r="K22" i="1"/>
  <c r="K12" i="1"/>
  <c r="K78" i="1"/>
  <c r="K76" i="1"/>
  <c r="K72" i="1"/>
  <c r="K68" i="1"/>
  <c r="K66" i="1"/>
  <c r="K62" i="1"/>
  <c r="K58" i="1"/>
  <c r="K54" i="1"/>
  <c r="K52" i="1"/>
  <c r="K48" i="1"/>
  <c r="K44" i="1"/>
  <c r="K42" i="1"/>
  <c r="K38" i="1"/>
  <c r="K36" i="1"/>
  <c r="K32" i="1"/>
  <c r="K30" i="1"/>
  <c r="K26" i="1"/>
  <c r="K24" i="1"/>
  <c r="K20" i="1"/>
  <c r="K10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</calcChain>
</file>

<file path=xl/comments1.xml><?xml version="1.0" encoding="utf-8"?>
<comments xmlns="http://schemas.openxmlformats.org/spreadsheetml/2006/main">
  <authors>
    <author>Leann Koon</author>
  </authors>
  <commentList>
    <comment ref="F156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Timesheets indicate $1,122.46.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Since payroll was corrected, not sure if this was also?</t>
        </r>
      </text>
    </comment>
  </commentList>
</comments>
</file>

<file path=xl/sharedStrings.xml><?xml version="1.0" encoding="utf-8"?>
<sst xmlns="http://schemas.openxmlformats.org/spreadsheetml/2006/main" count="238" uniqueCount="72">
  <si>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</si>
  <si>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</si>
  <si>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</si>
  <si>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</si>
  <si>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</si>
  <si>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</si>
  <si>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</si>
  <si>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</si>
  <si>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</si>
  <si>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</si>
  <si>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</si>
  <si>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</si>
  <si>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</si>
  <si>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</si>
  <si>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</si>
  <si>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N</t>
  </si>
  <si>
    <t>Benefits</t>
  </si>
  <si>
    <t>IDC</t>
  </si>
  <si>
    <t>Payroll</t>
  </si>
  <si>
    <t>Y</t>
  </si>
  <si>
    <t>Checks</t>
  </si>
  <si>
    <t>Off Campus Printing</t>
  </si>
  <si>
    <t>Office/Computer Supp</t>
  </si>
  <si>
    <t>Participant Support</t>
  </si>
  <si>
    <t>Workshops/Conference</t>
  </si>
  <si>
    <t>Advertising</t>
  </si>
  <si>
    <t>Long Distance</t>
  </si>
  <si>
    <t>Out-of-State Lodging</t>
  </si>
  <si>
    <t>Educational Expense</t>
  </si>
  <si>
    <t>Postage/Mailing</t>
  </si>
  <si>
    <t>Out-of-State Travel</t>
  </si>
  <si>
    <t>Out-of-State Car Ren</t>
  </si>
  <si>
    <t>WSF 2016 - supplies</t>
  </si>
  <si>
    <t>April payroll paid May 2016</t>
  </si>
  <si>
    <t>F&amp;A April 2016</t>
  </si>
  <si>
    <t>F&amp;A May 2016</t>
  </si>
  <si>
    <t>Minor Tools/Inst/Equ</t>
  </si>
  <si>
    <t>4W 5953 WSRTC Meeting Coordination, Western States Forum Travel Support and Website Maintenance (Task Order 8)</t>
  </si>
  <si>
    <t>Project Start Date:  3/01/2016</t>
  </si>
  <si>
    <t>Project End Date:  2/28/2017</t>
  </si>
  <si>
    <t>Kickoff Meeting (4/7/2016)</t>
  </si>
  <si>
    <t>WSF 2016 - logo pens, marketing support</t>
  </si>
  <si>
    <t>WSF 2016 - binders, paper</t>
  </si>
  <si>
    <t>WSF 2016 - meeting refreshments, WTI</t>
  </si>
  <si>
    <t xml:space="preserve">WSF 2016 - meeting refreshments </t>
  </si>
  <si>
    <t>WSF 2016 - printing, notebook cover pages</t>
  </si>
  <si>
    <t>WSF 2016 - facility rental</t>
  </si>
  <si>
    <t>June payroll paid July 2016</t>
  </si>
  <si>
    <t>F&amp;A June 2016</t>
  </si>
  <si>
    <t>WSRTC Annual Meeting (6/21/2016)</t>
  </si>
  <si>
    <t>Out of State Meals</t>
  </si>
  <si>
    <t>Subscriptions</t>
  </si>
  <si>
    <t>Listserv renewal (1 year)</t>
  </si>
  <si>
    <t>WSF 2016 - guest fees abatement</t>
  </si>
  <si>
    <t>F&amp;A July 2016</t>
  </si>
  <si>
    <t>WSF 2016 - dinners</t>
  </si>
  <si>
    <t>WSF 2016 - lunches</t>
  </si>
  <si>
    <t>July payroll paid August 2016</t>
  </si>
  <si>
    <t>F&amp;A August 2016</t>
  </si>
  <si>
    <t>August payroll paid September 2016</t>
  </si>
  <si>
    <t>September payroll paid October 2016</t>
  </si>
  <si>
    <t>Travel, WSF 2016</t>
  </si>
  <si>
    <t>Travel, WSF 2016 Speaker</t>
  </si>
  <si>
    <t>WSF 2016 - to event planner for notebook contents printing</t>
  </si>
  <si>
    <t>April 2016</t>
  </si>
  <si>
    <t>June 2016</t>
  </si>
  <si>
    <t>Travel, ITS America 2016</t>
  </si>
  <si>
    <t>Travel, NWTC 2016</t>
  </si>
  <si>
    <t>July 2016</t>
  </si>
  <si>
    <t>Payroll correction</t>
  </si>
  <si>
    <t>August 2016</t>
  </si>
  <si>
    <t>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</si>
</sst>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  <xf numFmtId="165" fontId="4" fillId="0" borderId="0" xfId="0" applyNumberFormat="1" applyFont="1"/>
    <xf numFmtId="17" fontId="0" fillId="0" borderId="0" xfId="0" quotePrefix="1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6"/>
  <sheetViews>
    <sheetView tabSelected="1" workbookViewId="0">
      <pane ySplit="7" topLeftCell="A8" activePane="bottomLeft" state="frozen"/>
      <selection pane="bottomLeft" activeCell="E85" sqref="E85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37</v>
      </c>
    </row>
    <row r="2" spans="1:17" x14ac:dyDescent="0.25">
      <c r="A2" s="1" t="s">
        <v>38</v>
      </c>
      <c r="J2" s="25" t="s">
        <v>13</v>
      </c>
      <c r="K2" s="25"/>
      <c r="L2" s="25"/>
      <c r="M2" s="25"/>
      <c r="N2" s="25"/>
      <c r="O2" s="25"/>
      <c r="P2" s="25"/>
      <c r="Q2" s="25"/>
    </row>
    <row r="3" spans="1:17" x14ac:dyDescent="0.25">
      <c r="A3" s="1" t="s">
        <v>39</v>
      </c>
      <c r="J3" t="s">
        <v>14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4" t="s">
        <v>1</v>
      </c>
      <c r="G6" s="24"/>
      <c r="H6" s="10"/>
      <c r="I6" s="24" t="s">
        <v>2</v>
      </c>
      <c r="J6" s="24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20</v>
      </c>
    </row>
    <row r="8" spans="1:17" x14ac:dyDescent="0.25">
      <c r="L8" s="6">
        <v>60000</v>
      </c>
    </row>
    <row r="9" spans="1:17" x14ac:dyDescent="0.25">
      <c r="A9" s="11">
        <v>42490</v>
      </c>
      <c r="B9" s="11">
        <v>42501</v>
      </c>
      <c r="C9" t="s">
        <v>18</v>
      </c>
      <c r="D9" s="12" t="s">
        <v>19</v>
      </c>
      <c r="E9" s="27" t="s">
        <v>64</v>
      </c>
      <c r="F9" s="6">
        <v>320.08999999999997</v>
      </c>
      <c r="H9" s="6">
        <f>F9+G9</f>
        <v>320.08999999999997</v>
      </c>
      <c r="J9" s="6">
        <f>IF(G9=0, IF(D9="Y", (F9*$G$5) + (I9*$G$5), 0), 0)</f>
        <v>140.83959999999999</v>
      </c>
      <c r="K9" s="6">
        <f>IF(H9&gt;0, 0, I9+J9)</f>
        <v>0</v>
      </c>
      <c r="L9" s="6">
        <f>L8-H9-K9</f>
        <v>59679.91</v>
      </c>
    </row>
    <row r="10" spans="1:17" x14ac:dyDescent="0.25">
      <c r="A10" s="11">
        <v>42490</v>
      </c>
      <c r="B10" s="11">
        <v>42499</v>
      </c>
      <c r="C10" t="s">
        <v>16</v>
      </c>
      <c r="D10" s="12" t="s">
        <v>19</v>
      </c>
      <c r="E10" t="s">
        <v>33</v>
      </c>
      <c r="F10" s="6">
        <v>88.36</v>
      </c>
      <c r="H10" s="6">
        <f t="shared" ref="H10:H73" si="0">F10+G10</f>
        <v>88.36</v>
      </c>
      <c r="J10" s="6">
        <f t="shared" ref="J10:J43" si="1">IF(G10=0, IF(D10="Y", (F10*$G$5) + (I10*$G$5), 0), 0)</f>
        <v>38.878399999999999</v>
      </c>
      <c r="K10" s="6">
        <f t="shared" ref="K10:K73" si="2">IF(H10&gt;0, 0, I10+J10)</f>
        <v>0</v>
      </c>
      <c r="L10" s="6">
        <f t="shared" ref="L10:L73" si="3">L9-H10-K10</f>
        <v>59591.55</v>
      </c>
    </row>
    <row r="11" spans="1:17" x14ac:dyDescent="0.25">
      <c r="A11" s="11">
        <v>42467</v>
      </c>
      <c r="B11" s="11">
        <v>42471</v>
      </c>
      <c r="C11" t="s">
        <v>26</v>
      </c>
      <c r="D11" s="12" t="s">
        <v>19</v>
      </c>
      <c r="E11" t="s">
        <v>40</v>
      </c>
      <c r="F11" s="6">
        <v>2.65</v>
      </c>
      <c r="H11" s="6">
        <f t="shared" si="0"/>
        <v>2.65</v>
      </c>
      <c r="J11" s="6">
        <f t="shared" si="1"/>
        <v>1.1659999999999999</v>
      </c>
      <c r="K11" s="6">
        <f t="shared" si="2"/>
        <v>0</v>
      </c>
      <c r="L11" s="6">
        <f t="shared" si="3"/>
        <v>59588.9</v>
      </c>
    </row>
    <row r="12" spans="1:17" x14ac:dyDescent="0.25">
      <c r="A12" s="11">
        <v>42467</v>
      </c>
      <c r="B12" s="11">
        <v>42467</v>
      </c>
      <c r="C12" t="s">
        <v>17</v>
      </c>
      <c r="D12" s="12" t="s">
        <v>15</v>
      </c>
      <c r="E12" s="13" t="s">
        <v>34</v>
      </c>
      <c r="G12" s="6">
        <v>1.17</v>
      </c>
      <c r="H12" s="6">
        <f t="shared" si="0"/>
        <v>1.17</v>
      </c>
      <c r="J12" s="6">
        <f t="shared" si="1"/>
        <v>0</v>
      </c>
      <c r="K12" s="6">
        <f t="shared" si="2"/>
        <v>0</v>
      </c>
      <c r="L12" s="6">
        <f t="shared" si="3"/>
        <v>59587.73</v>
      </c>
    </row>
    <row r="13" spans="1:17" x14ac:dyDescent="0.25">
      <c r="A13" s="11">
        <v>42499</v>
      </c>
      <c r="B13" s="11">
        <v>42499</v>
      </c>
      <c r="C13" t="s">
        <v>17</v>
      </c>
      <c r="D13" s="12" t="s">
        <v>15</v>
      </c>
      <c r="E13" t="s">
        <v>35</v>
      </c>
      <c r="G13" s="6">
        <v>179.73</v>
      </c>
      <c r="H13" s="6">
        <f t="shared" si="0"/>
        <v>179.73</v>
      </c>
      <c r="J13" s="6">
        <f t="shared" si="1"/>
        <v>0</v>
      </c>
      <c r="K13" s="6">
        <f t="shared" si="2"/>
        <v>0</v>
      </c>
      <c r="L13" s="6">
        <f t="shared" si="3"/>
        <v>59408</v>
      </c>
    </row>
    <row r="14" spans="1:17" x14ac:dyDescent="0.25">
      <c r="A14" s="11">
        <v>42543</v>
      </c>
      <c r="B14" s="11">
        <v>42543</v>
      </c>
      <c r="C14" t="s">
        <v>36</v>
      </c>
      <c r="D14" s="12" t="s">
        <v>19</v>
      </c>
      <c r="E14" t="s">
        <v>32</v>
      </c>
      <c r="F14" s="6">
        <v>19.23</v>
      </c>
      <c r="H14" s="6">
        <f t="shared" si="0"/>
        <v>19.23</v>
      </c>
      <c r="J14" s="6">
        <f t="shared" si="1"/>
        <v>8.4611999999999998</v>
      </c>
      <c r="K14" s="6">
        <f t="shared" si="2"/>
        <v>0</v>
      </c>
      <c r="L14" s="6">
        <f t="shared" si="3"/>
        <v>59388.77</v>
      </c>
    </row>
    <row r="15" spans="1:17" x14ac:dyDescent="0.25">
      <c r="A15" s="11">
        <v>42543</v>
      </c>
      <c r="B15" s="11">
        <v>42543</v>
      </c>
      <c r="C15" t="s">
        <v>25</v>
      </c>
      <c r="D15" s="12" t="s">
        <v>19</v>
      </c>
      <c r="E15" t="s">
        <v>41</v>
      </c>
      <c r="F15" s="6">
        <v>634.70000000000005</v>
      </c>
      <c r="H15" s="6">
        <f t="shared" si="0"/>
        <v>634.70000000000005</v>
      </c>
      <c r="J15" s="6">
        <f t="shared" si="1"/>
        <v>279.26800000000003</v>
      </c>
      <c r="K15" s="6">
        <f t="shared" si="2"/>
        <v>0</v>
      </c>
      <c r="L15" s="6">
        <f>L14-H15-K15</f>
        <v>58754.07</v>
      </c>
    </row>
    <row r="16" spans="1:17" x14ac:dyDescent="0.25">
      <c r="A16" s="11">
        <v>42541</v>
      </c>
      <c r="B16" s="11">
        <v>42544</v>
      </c>
      <c r="C16" t="s">
        <v>30</v>
      </c>
      <c r="D16" s="12" t="s">
        <v>19</v>
      </c>
      <c r="E16" t="s">
        <v>61</v>
      </c>
      <c r="F16" s="6">
        <f>25+25</f>
        <v>50</v>
      </c>
      <c r="H16" s="6">
        <f t="shared" si="0"/>
        <v>50</v>
      </c>
      <c r="J16" s="6">
        <f t="shared" si="1"/>
        <v>22</v>
      </c>
      <c r="K16" s="6">
        <f t="shared" si="2"/>
        <v>0</v>
      </c>
      <c r="L16" s="6">
        <f t="shared" si="3"/>
        <v>58704.07</v>
      </c>
    </row>
    <row r="17" spans="1:15" x14ac:dyDescent="0.25">
      <c r="A17" s="11">
        <v>42543</v>
      </c>
      <c r="B17" s="11">
        <v>42543</v>
      </c>
      <c r="C17" t="s">
        <v>30</v>
      </c>
      <c r="D17" s="12" t="s">
        <v>19</v>
      </c>
      <c r="E17" t="s">
        <v>61</v>
      </c>
      <c r="F17" s="6">
        <f>31.52+46.57+28.74+34.31+25.79+32.17</f>
        <v>199.09999999999997</v>
      </c>
      <c r="H17" s="6">
        <f t="shared" si="0"/>
        <v>199.09999999999997</v>
      </c>
      <c r="J17" s="6">
        <f t="shared" si="1"/>
        <v>87.603999999999985</v>
      </c>
      <c r="K17" s="6">
        <f t="shared" si="2"/>
        <v>0</v>
      </c>
      <c r="L17" s="6">
        <f t="shared" si="3"/>
        <v>58504.97</v>
      </c>
    </row>
    <row r="18" spans="1:15" x14ac:dyDescent="0.25">
      <c r="A18" s="11">
        <v>42544</v>
      </c>
      <c r="B18" s="11">
        <v>42544</v>
      </c>
      <c r="C18" t="s">
        <v>27</v>
      </c>
      <c r="D18" s="12" t="s">
        <v>19</v>
      </c>
      <c r="E18" t="s">
        <v>61</v>
      </c>
      <c r="F18" s="6">
        <f>201.6+100.8</f>
        <v>302.39999999999998</v>
      </c>
      <c r="H18" s="6">
        <f t="shared" si="0"/>
        <v>302.39999999999998</v>
      </c>
      <c r="J18" s="6">
        <f t="shared" si="1"/>
        <v>133.05599999999998</v>
      </c>
      <c r="K18" s="6">
        <f t="shared" si="2"/>
        <v>0</v>
      </c>
      <c r="L18" s="6">
        <f t="shared" si="3"/>
        <v>58202.57</v>
      </c>
    </row>
    <row r="19" spans="1:15" x14ac:dyDescent="0.25">
      <c r="A19" s="11">
        <v>42544</v>
      </c>
      <c r="B19" s="11">
        <v>42545</v>
      </c>
      <c r="C19" t="s">
        <v>31</v>
      </c>
      <c r="D19" s="12" t="s">
        <v>19</v>
      </c>
      <c r="E19" s="13" t="s">
        <v>61</v>
      </c>
      <c r="F19" s="6">
        <v>203.52</v>
      </c>
      <c r="H19" s="6">
        <f t="shared" si="0"/>
        <v>203.52</v>
      </c>
      <c r="J19" s="6">
        <f t="shared" si="1"/>
        <v>89.5488</v>
      </c>
      <c r="K19" s="6">
        <f t="shared" si="2"/>
        <v>0</v>
      </c>
      <c r="L19" s="6">
        <f t="shared" si="3"/>
        <v>57999.05</v>
      </c>
      <c r="O19" s="6"/>
    </row>
    <row r="20" spans="1:15" x14ac:dyDescent="0.25">
      <c r="A20" s="11">
        <v>42544</v>
      </c>
      <c r="B20" s="11">
        <v>42545</v>
      </c>
      <c r="C20" t="s">
        <v>30</v>
      </c>
      <c r="D20" s="12" t="s">
        <v>19</v>
      </c>
      <c r="E20" t="s">
        <v>61</v>
      </c>
      <c r="F20" s="6">
        <v>17.05</v>
      </c>
      <c r="H20" s="6">
        <f t="shared" si="0"/>
        <v>17.05</v>
      </c>
      <c r="J20" s="6">
        <f t="shared" si="1"/>
        <v>7.5020000000000007</v>
      </c>
      <c r="K20" s="6">
        <f t="shared" si="2"/>
        <v>0</v>
      </c>
      <c r="L20" s="6">
        <f t="shared" si="3"/>
        <v>57982</v>
      </c>
    </row>
    <row r="21" spans="1:15" x14ac:dyDescent="0.25">
      <c r="A21" s="11">
        <v>42544</v>
      </c>
      <c r="B21" s="11">
        <v>42548</v>
      </c>
      <c r="C21" t="s">
        <v>24</v>
      </c>
      <c r="D21" s="12" t="s">
        <v>19</v>
      </c>
      <c r="E21" t="s">
        <v>46</v>
      </c>
      <c r="F21" s="6">
        <v>750</v>
      </c>
      <c r="H21" s="6">
        <f t="shared" si="0"/>
        <v>750</v>
      </c>
      <c r="J21" s="6">
        <f t="shared" si="1"/>
        <v>330</v>
      </c>
      <c r="K21" s="6">
        <f t="shared" si="2"/>
        <v>0</v>
      </c>
      <c r="L21" s="6">
        <f t="shared" si="3"/>
        <v>57232</v>
      </c>
    </row>
    <row r="22" spans="1:15" x14ac:dyDescent="0.25">
      <c r="A22" s="11">
        <v>42545</v>
      </c>
      <c r="B22" s="11">
        <v>42548</v>
      </c>
      <c r="C22" t="s">
        <v>30</v>
      </c>
      <c r="D22" s="12" t="s">
        <v>19</v>
      </c>
      <c r="E22" t="s">
        <v>61</v>
      </c>
      <c r="F22" s="6">
        <v>32</v>
      </c>
      <c r="H22" s="6">
        <f t="shared" si="0"/>
        <v>32</v>
      </c>
      <c r="J22" s="6">
        <f t="shared" si="1"/>
        <v>14.08</v>
      </c>
      <c r="K22" s="6">
        <f t="shared" si="2"/>
        <v>0</v>
      </c>
      <c r="L22" s="6">
        <f t="shared" si="3"/>
        <v>57200</v>
      </c>
    </row>
    <row r="23" spans="1:15" x14ac:dyDescent="0.25">
      <c r="A23" s="11">
        <v>42544</v>
      </c>
      <c r="B23" s="11">
        <v>42548</v>
      </c>
      <c r="C23" t="s">
        <v>27</v>
      </c>
      <c r="D23" s="12" t="s">
        <v>19</v>
      </c>
      <c r="E23" t="s">
        <v>61</v>
      </c>
      <c r="F23" s="6">
        <v>302.39999999999998</v>
      </c>
      <c r="H23" s="6">
        <f t="shared" si="0"/>
        <v>302.39999999999998</v>
      </c>
      <c r="J23" s="6">
        <f t="shared" si="1"/>
        <v>133.05599999999998</v>
      </c>
      <c r="K23" s="6">
        <f t="shared" si="2"/>
        <v>0</v>
      </c>
      <c r="L23" s="6">
        <f t="shared" si="3"/>
        <v>56897.599999999999</v>
      </c>
    </row>
    <row r="24" spans="1:15" x14ac:dyDescent="0.25">
      <c r="A24" s="11">
        <v>42544</v>
      </c>
      <c r="B24" s="11">
        <v>42548</v>
      </c>
      <c r="C24" t="s">
        <v>23</v>
      </c>
      <c r="D24" s="12" t="s">
        <v>15</v>
      </c>
      <c r="E24" s="13" t="s">
        <v>62</v>
      </c>
      <c r="F24" s="6">
        <v>201.6</v>
      </c>
      <c r="H24" s="6">
        <f t="shared" si="0"/>
        <v>201.6</v>
      </c>
      <c r="J24" s="6">
        <f t="shared" si="1"/>
        <v>0</v>
      </c>
      <c r="K24" s="6">
        <f t="shared" si="2"/>
        <v>0</v>
      </c>
      <c r="L24" s="6">
        <f t="shared" si="3"/>
        <v>56696</v>
      </c>
      <c r="O24" s="6"/>
    </row>
    <row r="25" spans="1:15" x14ac:dyDescent="0.25">
      <c r="A25" s="11">
        <v>42544</v>
      </c>
      <c r="B25" s="11">
        <v>42548</v>
      </c>
      <c r="C25" t="s">
        <v>23</v>
      </c>
      <c r="D25" s="12" t="s">
        <v>15</v>
      </c>
      <c r="E25" s="13" t="s">
        <v>62</v>
      </c>
      <c r="F25" s="6">
        <v>201.6</v>
      </c>
      <c r="H25" s="6">
        <f t="shared" si="0"/>
        <v>201.6</v>
      </c>
      <c r="J25" s="6">
        <f>IF(G25=0, IF(D25="Y", (F25*$G$5) + (I25*$G$5), 0), 0)</f>
        <v>0</v>
      </c>
      <c r="K25" s="6">
        <f t="shared" si="2"/>
        <v>0</v>
      </c>
      <c r="L25" s="6">
        <f t="shared" si="3"/>
        <v>56494.400000000001</v>
      </c>
    </row>
    <row r="26" spans="1:15" x14ac:dyDescent="0.25">
      <c r="A26" s="11">
        <v>42544</v>
      </c>
      <c r="B26" s="11">
        <v>42548</v>
      </c>
      <c r="C26" t="s">
        <v>23</v>
      </c>
      <c r="D26" s="12" t="s">
        <v>15</v>
      </c>
      <c r="E26" s="13" t="s">
        <v>62</v>
      </c>
      <c r="F26" s="6">
        <v>201.6</v>
      </c>
      <c r="H26" s="6">
        <f t="shared" si="0"/>
        <v>201.6</v>
      </c>
      <c r="J26" s="6">
        <f>IF(G26=0, IF(D26="Y", (F26*$G$5) + (I26*$G$5), 0), 0)</f>
        <v>0</v>
      </c>
      <c r="K26" s="6">
        <f t="shared" si="2"/>
        <v>0</v>
      </c>
      <c r="L26" s="6">
        <f t="shared" si="3"/>
        <v>56292.800000000003</v>
      </c>
    </row>
    <row r="27" spans="1:15" x14ac:dyDescent="0.25">
      <c r="A27" s="11">
        <v>42544</v>
      </c>
      <c r="B27" s="11">
        <v>42548</v>
      </c>
      <c r="C27" t="s">
        <v>23</v>
      </c>
      <c r="D27" s="12" t="s">
        <v>15</v>
      </c>
      <c r="E27" s="13" t="s">
        <v>62</v>
      </c>
      <c r="F27" s="6">
        <v>201.6</v>
      </c>
      <c r="H27" s="6">
        <f t="shared" si="0"/>
        <v>201.6</v>
      </c>
      <c r="J27" s="6">
        <f>IF(G27=0, IF(D27="Y", (F27*$G$5) + (I27*$G$5), 0), 0)</f>
        <v>0</v>
      </c>
      <c r="K27" s="6">
        <f t="shared" si="2"/>
        <v>0</v>
      </c>
      <c r="L27" s="6">
        <f t="shared" si="3"/>
        <v>56091.200000000004</v>
      </c>
    </row>
    <row r="28" spans="1:15" x14ac:dyDescent="0.25">
      <c r="A28" s="11">
        <v>42544</v>
      </c>
      <c r="B28" s="11">
        <v>42548</v>
      </c>
      <c r="C28" t="s">
        <v>23</v>
      </c>
      <c r="D28" s="12" t="s">
        <v>15</v>
      </c>
      <c r="E28" s="13" t="s">
        <v>62</v>
      </c>
      <c r="F28" s="6">
        <v>201.6</v>
      </c>
      <c r="H28" s="6">
        <f t="shared" si="0"/>
        <v>201.6</v>
      </c>
      <c r="J28" s="6">
        <f t="shared" si="1"/>
        <v>0</v>
      </c>
      <c r="K28" s="6">
        <f t="shared" si="2"/>
        <v>0</v>
      </c>
      <c r="L28" s="6">
        <f t="shared" si="3"/>
        <v>55889.600000000006</v>
      </c>
    </row>
    <row r="29" spans="1:15" x14ac:dyDescent="0.25">
      <c r="A29" s="11">
        <v>42544</v>
      </c>
      <c r="B29" s="11">
        <v>42548</v>
      </c>
      <c r="C29" t="s">
        <v>23</v>
      </c>
      <c r="D29" s="12" t="s">
        <v>15</v>
      </c>
      <c r="E29" s="13" t="s">
        <v>62</v>
      </c>
      <c r="F29" s="6">
        <v>302.39999999999998</v>
      </c>
      <c r="H29" s="6">
        <f t="shared" si="0"/>
        <v>302.39999999999998</v>
      </c>
      <c r="J29" s="6">
        <f t="shared" si="1"/>
        <v>0</v>
      </c>
      <c r="K29" s="6">
        <f t="shared" si="2"/>
        <v>0</v>
      </c>
      <c r="L29" s="6">
        <f t="shared" si="3"/>
        <v>55587.200000000004</v>
      </c>
    </row>
    <row r="30" spans="1:15" x14ac:dyDescent="0.25">
      <c r="A30" s="11">
        <v>42544</v>
      </c>
      <c r="B30" s="11">
        <v>42548</v>
      </c>
      <c r="C30" t="s">
        <v>23</v>
      </c>
      <c r="D30" s="12" t="s">
        <v>15</v>
      </c>
      <c r="E30" s="13" t="s">
        <v>62</v>
      </c>
      <c r="F30" s="6">
        <v>302.39999999999998</v>
      </c>
      <c r="H30" s="6">
        <f t="shared" si="0"/>
        <v>302.39999999999998</v>
      </c>
      <c r="J30" s="6">
        <f t="shared" si="1"/>
        <v>0</v>
      </c>
      <c r="K30" s="6">
        <f t="shared" si="2"/>
        <v>0</v>
      </c>
      <c r="L30" s="6">
        <f t="shared" si="3"/>
        <v>55284.800000000003</v>
      </c>
    </row>
    <row r="31" spans="1:15" x14ac:dyDescent="0.25">
      <c r="A31" s="11">
        <v>42544</v>
      </c>
      <c r="B31" s="11">
        <v>42548</v>
      </c>
      <c r="C31" t="s">
        <v>23</v>
      </c>
      <c r="D31" s="12" t="s">
        <v>15</v>
      </c>
      <c r="E31" s="13" t="s">
        <v>61</v>
      </c>
      <c r="F31" s="6">
        <v>302.39999999999998</v>
      </c>
      <c r="H31" s="6">
        <f t="shared" si="0"/>
        <v>302.39999999999998</v>
      </c>
      <c r="J31" s="6">
        <f t="shared" si="1"/>
        <v>0</v>
      </c>
      <c r="K31" s="6">
        <f t="shared" si="2"/>
        <v>0</v>
      </c>
      <c r="L31" s="6">
        <f t="shared" si="3"/>
        <v>54982.400000000001</v>
      </c>
    </row>
    <row r="32" spans="1:15" x14ac:dyDescent="0.25">
      <c r="A32" s="11">
        <v>42544</v>
      </c>
      <c r="B32" s="11">
        <v>42548</v>
      </c>
      <c r="C32" t="s">
        <v>23</v>
      </c>
      <c r="D32" s="12" t="s">
        <v>15</v>
      </c>
      <c r="E32" s="13" t="s">
        <v>61</v>
      </c>
      <c r="F32" s="6">
        <v>201.6</v>
      </c>
      <c r="H32" s="6">
        <f t="shared" si="0"/>
        <v>201.6</v>
      </c>
      <c r="J32" s="6">
        <f t="shared" si="1"/>
        <v>0</v>
      </c>
      <c r="K32" s="6">
        <f t="shared" si="2"/>
        <v>0</v>
      </c>
      <c r="L32" s="6">
        <f t="shared" si="3"/>
        <v>54780.800000000003</v>
      </c>
    </row>
    <row r="33" spans="1:12" x14ac:dyDescent="0.25">
      <c r="A33" s="11">
        <v>42544</v>
      </c>
      <c r="B33" s="11">
        <v>42548</v>
      </c>
      <c r="C33" t="s">
        <v>23</v>
      </c>
      <c r="D33" s="12" t="s">
        <v>15</v>
      </c>
      <c r="E33" s="13" t="s">
        <v>61</v>
      </c>
      <c r="F33" s="6">
        <v>201.6</v>
      </c>
      <c r="H33" s="6">
        <f t="shared" si="0"/>
        <v>201.6</v>
      </c>
      <c r="J33" s="6">
        <f t="shared" si="1"/>
        <v>0</v>
      </c>
      <c r="K33" s="6">
        <f t="shared" si="2"/>
        <v>0</v>
      </c>
      <c r="L33" s="6">
        <f t="shared" si="3"/>
        <v>54579.200000000004</v>
      </c>
    </row>
    <row r="34" spans="1:12" x14ac:dyDescent="0.25">
      <c r="A34" s="11">
        <v>42544</v>
      </c>
      <c r="B34" s="11">
        <v>42548</v>
      </c>
      <c r="C34" t="s">
        <v>23</v>
      </c>
      <c r="D34" s="12" t="s">
        <v>15</v>
      </c>
      <c r="E34" s="13" t="s">
        <v>61</v>
      </c>
      <c r="F34" s="6">
        <v>201.6</v>
      </c>
      <c r="H34" s="6">
        <f t="shared" si="0"/>
        <v>201.6</v>
      </c>
      <c r="J34" s="6">
        <f t="shared" si="1"/>
        <v>0</v>
      </c>
      <c r="K34" s="6">
        <f t="shared" si="2"/>
        <v>0</v>
      </c>
      <c r="L34" s="6">
        <f t="shared" si="3"/>
        <v>54377.600000000006</v>
      </c>
    </row>
    <row r="35" spans="1:12" x14ac:dyDescent="0.25">
      <c r="A35" s="11">
        <v>42549</v>
      </c>
      <c r="B35" s="11">
        <v>42549</v>
      </c>
      <c r="C35" t="s">
        <v>29</v>
      </c>
      <c r="D35" s="12" t="s">
        <v>19</v>
      </c>
      <c r="E35" s="13" t="s">
        <v>63</v>
      </c>
      <c r="F35" s="6">
        <v>20.78</v>
      </c>
      <c r="H35" s="6">
        <f t="shared" si="0"/>
        <v>20.78</v>
      </c>
      <c r="J35" s="6">
        <f t="shared" si="1"/>
        <v>9.1432000000000002</v>
      </c>
      <c r="K35" s="6">
        <f t="shared" si="2"/>
        <v>0</v>
      </c>
      <c r="L35" s="6">
        <f t="shared" si="3"/>
        <v>54356.820000000007</v>
      </c>
    </row>
    <row r="36" spans="1:12" x14ac:dyDescent="0.25">
      <c r="A36" s="11">
        <v>42549</v>
      </c>
      <c r="B36" s="11">
        <v>42549</v>
      </c>
      <c r="C36" t="s">
        <v>31</v>
      </c>
      <c r="D36" s="12" t="s">
        <v>19</v>
      </c>
      <c r="E36" s="13" t="s">
        <v>61</v>
      </c>
      <c r="F36" s="6">
        <v>574.80999999999995</v>
      </c>
      <c r="H36" s="6">
        <f t="shared" si="0"/>
        <v>574.80999999999995</v>
      </c>
      <c r="J36" s="6">
        <f t="shared" si="1"/>
        <v>252.91639999999998</v>
      </c>
      <c r="K36" s="6">
        <f t="shared" si="2"/>
        <v>0</v>
      </c>
      <c r="L36" s="6">
        <f t="shared" si="3"/>
        <v>53782.010000000009</v>
      </c>
    </row>
    <row r="37" spans="1:12" x14ac:dyDescent="0.25">
      <c r="A37" s="11">
        <v>42550</v>
      </c>
      <c r="B37" s="11">
        <v>42550</v>
      </c>
      <c r="C37" t="s">
        <v>24</v>
      </c>
      <c r="D37" s="12" t="s">
        <v>19</v>
      </c>
      <c r="E37" s="13" t="s">
        <v>32</v>
      </c>
      <c r="F37" s="6">
        <v>98.67</v>
      </c>
      <c r="H37" s="6">
        <f t="shared" si="0"/>
        <v>98.67</v>
      </c>
      <c r="J37" s="6">
        <f t="shared" si="1"/>
        <v>43.4148</v>
      </c>
      <c r="K37" s="6">
        <f t="shared" si="2"/>
        <v>0</v>
      </c>
      <c r="L37" s="6">
        <f t="shared" si="3"/>
        <v>53683.340000000011</v>
      </c>
    </row>
    <row r="38" spans="1:12" x14ac:dyDescent="0.25">
      <c r="A38" s="11">
        <v>42550</v>
      </c>
      <c r="B38" s="11">
        <v>42550</v>
      </c>
      <c r="C38" t="s">
        <v>22</v>
      </c>
      <c r="D38" s="12" t="s">
        <v>19</v>
      </c>
      <c r="E38" s="13" t="s">
        <v>42</v>
      </c>
      <c r="F38" s="6">
        <v>177.74</v>
      </c>
      <c r="H38" s="6">
        <f t="shared" si="0"/>
        <v>177.74</v>
      </c>
      <c r="J38" s="6">
        <f t="shared" si="1"/>
        <v>78.205600000000004</v>
      </c>
      <c r="K38" s="6">
        <f t="shared" si="2"/>
        <v>0</v>
      </c>
      <c r="L38" s="6">
        <f t="shared" si="3"/>
        <v>53505.600000000013</v>
      </c>
    </row>
    <row r="39" spans="1:12" x14ac:dyDescent="0.25">
      <c r="A39" s="11">
        <v>42550</v>
      </c>
      <c r="B39" s="11">
        <v>42550</v>
      </c>
      <c r="C39" t="s">
        <v>27</v>
      </c>
      <c r="D39" s="12" t="s">
        <v>19</v>
      </c>
      <c r="E39" s="13" t="s">
        <v>61</v>
      </c>
      <c r="F39" s="6">
        <v>139.32</v>
      </c>
      <c r="H39" s="6">
        <f t="shared" si="0"/>
        <v>139.32</v>
      </c>
      <c r="J39" s="6">
        <f t="shared" si="1"/>
        <v>61.300799999999995</v>
      </c>
      <c r="K39" s="6">
        <f t="shared" si="2"/>
        <v>0</v>
      </c>
      <c r="L39" s="6">
        <f t="shared" si="3"/>
        <v>53366.280000000013</v>
      </c>
    </row>
    <row r="40" spans="1:12" x14ac:dyDescent="0.25">
      <c r="A40" s="11">
        <v>42550</v>
      </c>
      <c r="B40" s="11">
        <v>42550</v>
      </c>
      <c r="C40" t="s">
        <v>28</v>
      </c>
      <c r="D40" s="12" t="s">
        <v>19</v>
      </c>
      <c r="E40" s="13" t="s">
        <v>43</v>
      </c>
      <c r="F40" s="6">
        <v>20.14</v>
      </c>
      <c r="H40" s="6">
        <f t="shared" si="0"/>
        <v>20.14</v>
      </c>
      <c r="J40" s="6">
        <f t="shared" si="1"/>
        <v>8.861600000000001</v>
      </c>
      <c r="K40" s="6">
        <f t="shared" si="2"/>
        <v>0</v>
      </c>
      <c r="L40" s="6">
        <f t="shared" si="3"/>
        <v>53346.140000000014</v>
      </c>
    </row>
    <row r="41" spans="1:12" x14ac:dyDescent="0.25">
      <c r="A41" s="11">
        <v>42550</v>
      </c>
      <c r="B41" s="11">
        <v>42550</v>
      </c>
      <c r="C41" t="s">
        <v>23</v>
      </c>
      <c r="D41" s="12" t="s">
        <v>15</v>
      </c>
      <c r="E41" s="13" t="s">
        <v>44</v>
      </c>
      <c r="F41" s="6">
        <v>452.98</v>
      </c>
      <c r="H41" s="6">
        <f t="shared" si="0"/>
        <v>452.98</v>
      </c>
      <c r="J41" s="6">
        <f t="shared" si="1"/>
        <v>0</v>
      </c>
      <c r="K41" s="6">
        <f t="shared" si="2"/>
        <v>0</v>
      </c>
      <c r="L41" s="6">
        <f t="shared" si="3"/>
        <v>52893.160000000011</v>
      </c>
    </row>
    <row r="42" spans="1:12" x14ac:dyDescent="0.25">
      <c r="A42" s="18">
        <v>42551</v>
      </c>
      <c r="B42" s="11">
        <v>42551</v>
      </c>
      <c r="C42" t="s">
        <v>21</v>
      </c>
      <c r="D42" s="12" t="s">
        <v>19</v>
      </c>
      <c r="E42" s="13" t="s">
        <v>45</v>
      </c>
      <c r="F42" s="6">
        <v>130</v>
      </c>
      <c r="H42" s="6">
        <f t="shared" si="0"/>
        <v>130</v>
      </c>
      <c r="J42" s="6">
        <f t="shared" si="1"/>
        <v>57.2</v>
      </c>
      <c r="K42" s="6">
        <f t="shared" si="2"/>
        <v>0</v>
      </c>
      <c r="L42" s="6">
        <f t="shared" si="3"/>
        <v>52763.160000000011</v>
      </c>
    </row>
    <row r="43" spans="1:12" x14ac:dyDescent="0.25">
      <c r="A43" s="11">
        <v>42551</v>
      </c>
      <c r="B43" s="11">
        <v>42562</v>
      </c>
      <c r="C43" t="s">
        <v>18</v>
      </c>
      <c r="D43" s="12" t="s">
        <v>19</v>
      </c>
      <c r="E43" s="27" t="s">
        <v>65</v>
      </c>
      <c r="F43" s="6">
        <v>379.1</v>
      </c>
      <c r="H43" s="6">
        <f t="shared" si="0"/>
        <v>379.1</v>
      </c>
      <c r="J43" s="6">
        <f t="shared" si="1"/>
        <v>166.804</v>
      </c>
      <c r="K43" s="6">
        <f t="shared" si="2"/>
        <v>0</v>
      </c>
      <c r="L43" s="6">
        <f t="shared" si="3"/>
        <v>52384.060000000012</v>
      </c>
    </row>
    <row r="44" spans="1:12" x14ac:dyDescent="0.25">
      <c r="A44" s="11">
        <v>42551</v>
      </c>
      <c r="B44" s="11">
        <v>42562</v>
      </c>
      <c r="C44" t="s">
        <v>18</v>
      </c>
      <c r="D44" s="12" t="s">
        <v>19</v>
      </c>
      <c r="E44" s="27" t="s">
        <v>65</v>
      </c>
      <c r="F44" s="6">
        <v>37.17</v>
      </c>
      <c r="H44" s="6">
        <f t="shared" si="0"/>
        <v>37.17</v>
      </c>
      <c r="J44" s="6">
        <f t="shared" ref="J44:J47" si="4">IF(G44=0, IF(D44="Y", (F44*$G$5) + (I44*$G$5), 0), 0)</f>
        <v>16.354800000000001</v>
      </c>
      <c r="K44" s="6">
        <f t="shared" si="2"/>
        <v>0</v>
      </c>
      <c r="L44" s="6">
        <f t="shared" si="3"/>
        <v>52346.890000000014</v>
      </c>
    </row>
    <row r="45" spans="1:12" x14ac:dyDescent="0.25">
      <c r="A45" s="11">
        <v>42551</v>
      </c>
      <c r="B45" s="11">
        <v>42562</v>
      </c>
      <c r="C45" t="s">
        <v>18</v>
      </c>
      <c r="D45" s="12" t="s">
        <v>19</v>
      </c>
      <c r="E45" s="27" t="s">
        <v>65</v>
      </c>
      <c r="F45" s="6">
        <v>204.63</v>
      </c>
      <c r="H45" s="6">
        <f t="shared" si="0"/>
        <v>204.63</v>
      </c>
      <c r="J45" s="6">
        <f t="shared" si="4"/>
        <v>90.037199999999999</v>
      </c>
      <c r="K45" s="6">
        <f t="shared" si="2"/>
        <v>0</v>
      </c>
      <c r="L45" s="6">
        <f t="shared" si="3"/>
        <v>52142.260000000017</v>
      </c>
    </row>
    <row r="46" spans="1:12" x14ac:dyDescent="0.25">
      <c r="A46" s="11">
        <v>42551</v>
      </c>
      <c r="B46" s="11">
        <v>42562</v>
      </c>
      <c r="C46" t="s">
        <v>16</v>
      </c>
      <c r="D46" s="12" t="s">
        <v>19</v>
      </c>
      <c r="E46" s="13" t="s">
        <v>47</v>
      </c>
      <c r="F46" s="6">
        <v>227.31</v>
      </c>
      <c r="H46" s="6">
        <f t="shared" si="0"/>
        <v>227.31</v>
      </c>
      <c r="J46" s="6">
        <f t="shared" si="4"/>
        <v>100.0164</v>
      </c>
      <c r="K46" s="6">
        <f t="shared" si="2"/>
        <v>0</v>
      </c>
      <c r="L46" s="6">
        <f t="shared" si="3"/>
        <v>51914.950000000019</v>
      </c>
    </row>
    <row r="47" spans="1:12" x14ac:dyDescent="0.25">
      <c r="A47" s="11">
        <v>42551</v>
      </c>
      <c r="B47" s="11">
        <v>42551</v>
      </c>
      <c r="C47" t="s">
        <v>17</v>
      </c>
      <c r="D47" s="12" t="s">
        <v>15</v>
      </c>
      <c r="E47" s="13" t="s">
        <v>48</v>
      </c>
      <c r="G47" s="6">
        <v>1988.82</v>
      </c>
      <c r="H47" s="6">
        <f t="shared" si="0"/>
        <v>1988.82</v>
      </c>
      <c r="J47" s="6">
        <f t="shared" si="4"/>
        <v>0</v>
      </c>
      <c r="K47" s="6">
        <f t="shared" si="2"/>
        <v>0</v>
      </c>
      <c r="L47" s="6">
        <f t="shared" si="3"/>
        <v>49926.130000000019</v>
      </c>
    </row>
    <row r="48" spans="1:12" x14ac:dyDescent="0.25">
      <c r="A48" s="11">
        <v>42542</v>
      </c>
      <c r="B48" s="11">
        <v>42562</v>
      </c>
      <c r="C48" t="s">
        <v>26</v>
      </c>
      <c r="D48" s="12" t="s">
        <v>19</v>
      </c>
      <c r="E48" s="13" t="s">
        <v>49</v>
      </c>
      <c r="F48" s="6">
        <v>15.83</v>
      </c>
      <c r="H48" s="6">
        <f t="shared" si="0"/>
        <v>15.83</v>
      </c>
      <c r="J48" s="6">
        <f t="shared" ref="J48:J77" si="5">IF(G48=0, IF(D48="Y", (F48*$G$5) + (I48*$G$5), 0), 0)</f>
        <v>6.9652000000000003</v>
      </c>
      <c r="K48" s="6">
        <f t="shared" si="2"/>
        <v>0</v>
      </c>
      <c r="L48" s="6">
        <f t="shared" si="3"/>
        <v>49910.300000000017</v>
      </c>
    </row>
    <row r="49" spans="1:15" x14ac:dyDescent="0.25">
      <c r="A49" s="11">
        <v>42544</v>
      </c>
      <c r="B49" s="11">
        <v>42562</v>
      </c>
      <c r="C49" t="s">
        <v>50</v>
      </c>
      <c r="D49" s="12" t="s">
        <v>19</v>
      </c>
      <c r="E49" s="13" t="s">
        <v>61</v>
      </c>
      <c r="F49" s="6">
        <v>185</v>
      </c>
      <c r="H49" s="6">
        <f t="shared" si="0"/>
        <v>185</v>
      </c>
      <c r="J49" s="6">
        <f t="shared" si="5"/>
        <v>81.400000000000006</v>
      </c>
      <c r="K49" s="6">
        <f t="shared" si="2"/>
        <v>0</v>
      </c>
      <c r="L49" s="6">
        <f t="shared" si="3"/>
        <v>49725.300000000017</v>
      </c>
    </row>
    <row r="50" spans="1:15" x14ac:dyDescent="0.25">
      <c r="A50" s="11">
        <v>42544</v>
      </c>
      <c r="B50" s="11">
        <v>42562</v>
      </c>
      <c r="C50" t="s">
        <v>50</v>
      </c>
      <c r="D50" s="12" t="s">
        <v>19</v>
      </c>
      <c r="E50" s="13" t="s">
        <v>61</v>
      </c>
      <c r="F50" s="6">
        <v>68</v>
      </c>
      <c r="H50" s="6">
        <f t="shared" si="0"/>
        <v>68</v>
      </c>
      <c r="J50" s="6">
        <f t="shared" si="5"/>
        <v>29.92</v>
      </c>
      <c r="K50" s="6">
        <f t="shared" si="2"/>
        <v>0</v>
      </c>
      <c r="L50" s="6">
        <f t="shared" si="3"/>
        <v>49657.300000000017</v>
      </c>
      <c r="O50" s="6"/>
    </row>
    <row r="51" spans="1:15" x14ac:dyDescent="0.25">
      <c r="A51" s="11">
        <v>42565</v>
      </c>
      <c r="B51" s="11">
        <v>42565</v>
      </c>
      <c r="C51" t="s">
        <v>51</v>
      </c>
      <c r="D51" s="12" t="s">
        <v>19</v>
      </c>
      <c r="E51" s="13" t="s">
        <v>52</v>
      </c>
      <c r="F51" s="6">
        <v>100</v>
      </c>
      <c r="H51" s="6">
        <f t="shared" si="0"/>
        <v>100</v>
      </c>
      <c r="J51" s="6">
        <f t="shared" si="5"/>
        <v>44</v>
      </c>
      <c r="K51" s="6">
        <f t="shared" si="2"/>
        <v>0</v>
      </c>
      <c r="L51" s="6">
        <f t="shared" si="3"/>
        <v>49557.300000000017</v>
      </c>
    </row>
    <row r="52" spans="1:15" x14ac:dyDescent="0.25">
      <c r="A52" s="11">
        <v>42566</v>
      </c>
      <c r="B52" s="11">
        <v>42566</v>
      </c>
      <c r="C52" t="s">
        <v>23</v>
      </c>
      <c r="D52" s="12" t="s">
        <v>15</v>
      </c>
      <c r="E52" s="13" t="s">
        <v>53</v>
      </c>
      <c r="F52" s="6">
        <v>-195.98</v>
      </c>
      <c r="H52" s="6">
        <f t="shared" si="0"/>
        <v>-195.98</v>
      </c>
      <c r="J52" s="6">
        <f t="shared" si="5"/>
        <v>0</v>
      </c>
      <c r="K52" s="6">
        <f t="shared" si="2"/>
        <v>0</v>
      </c>
      <c r="L52" s="6">
        <f t="shared" si="3"/>
        <v>49753.280000000021</v>
      </c>
    </row>
    <row r="53" spans="1:15" x14ac:dyDescent="0.25">
      <c r="A53" s="11">
        <v>42562</v>
      </c>
      <c r="B53" s="11">
        <v>42562</v>
      </c>
      <c r="C53" t="s">
        <v>23</v>
      </c>
      <c r="D53" s="12" t="s">
        <v>15</v>
      </c>
      <c r="E53" s="13" t="s">
        <v>62</v>
      </c>
      <c r="F53" s="6">
        <v>223.6</v>
      </c>
      <c r="H53" s="6">
        <f t="shared" si="0"/>
        <v>223.6</v>
      </c>
      <c r="J53" s="6">
        <f t="shared" si="5"/>
        <v>0</v>
      </c>
      <c r="K53" s="6">
        <f t="shared" si="2"/>
        <v>0</v>
      </c>
      <c r="L53" s="6">
        <f t="shared" si="3"/>
        <v>49529.680000000022</v>
      </c>
    </row>
    <row r="54" spans="1:15" x14ac:dyDescent="0.25">
      <c r="A54" s="11">
        <v>42562</v>
      </c>
      <c r="B54" s="11">
        <v>42562</v>
      </c>
      <c r="C54" t="s">
        <v>23</v>
      </c>
      <c r="D54" s="12" t="s">
        <v>15</v>
      </c>
      <c r="E54" s="13" t="s">
        <v>61</v>
      </c>
      <c r="F54" s="6">
        <v>187.57</v>
      </c>
      <c r="H54" s="6">
        <f t="shared" si="0"/>
        <v>187.57</v>
      </c>
      <c r="J54" s="6">
        <f t="shared" si="5"/>
        <v>0</v>
      </c>
      <c r="K54" s="6">
        <f t="shared" si="2"/>
        <v>0</v>
      </c>
      <c r="L54" s="6">
        <f t="shared" si="3"/>
        <v>49342.110000000022</v>
      </c>
    </row>
    <row r="55" spans="1:15" x14ac:dyDescent="0.25">
      <c r="A55" s="11">
        <v>42566</v>
      </c>
      <c r="B55" s="11">
        <v>42566</v>
      </c>
      <c r="C55" t="s">
        <v>23</v>
      </c>
      <c r="D55" s="12" t="s">
        <v>15</v>
      </c>
      <c r="E55" s="13" t="s">
        <v>62</v>
      </c>
      <c r="F55" s="6">
        <v>573.27</v>
      </c>
      <c r="H55" s="6">
        <f t="shared" si="0"/>
        <v>573.27</v>
      </c>
      <c r="J55" s="6">
        <f t="shared" si="5"/>
        <v>0</v>
      </c>
      <c r="K55" s="6">
        <f t="shared" si="2"/>
        <v>0</v>
      </c>
      <c r="L55" s="6">
        <f t="shared" si="3"/>
        <v>48768.840000000026</v>
      </c>
    </row>
    <row r="56" spans="1:15" x14ac:dyDescent="0.25">
      <c r="A56" s="11">
        <v>42566</v>
      </c>
      <c r="B56" s="11">
        <v>42566</v>
      </c>
      <c r="C56" t="s">
        <v>23</v>
      </c>
      <c r="D56" s="12" t="s">
        <v>15</v>
      </c>
      <c r="E56" s="13" t="s">
        <v>62</v>
      </c>
      <c r="F56" s="6">
        <v>575.96</v>
      </c>
      <c r="H56" s="6">
        <f t="shared" si="0"/>
        <v>575.96</v>
      </c>
      <c r="J56" s="6">
        <f t="shared" si="5"/>
        <v>0</v>
      </c>
      <c r="K56" s="6">
        <f t="shared" si="2"/>
        <v>0</v>
      </c>
      <c r="L56" s="6">
        <f t="shared" si="3"/>
        <v>48192.880000000026</v>
      </c>
    </row>
    <row r="57" spans="1:15" x14ac:dyDescent="0.25">
      <c r="A57" s="11">
        <v>42569</v>
      </c>
      <c r="B57" s="11">
        <v>42569</v>
      </c>
      <c r="C57" t="s">
        <v>23</v>
      </c>
      <c r="D57" s="12" t="s">
        <v>15</v>
      </c>
      <c r="E57" s="13" t="s">
        <v>66</v>
      </c>
      <c r="F57" s="6">
        <v>1749.66</v>
      </c>
      <c r="H57" s="6">
        <f t="shared" si="0"/>
        <v>1749.66</v>
      </c>
      <c r="J57" s="6">
        <f t="shared" si="5"/>
        <v>0</v>
      </c>
      <c r="K57" s="6">
        <f t="shared" si="2"/>
        <v>0</v>
      </c>
      <c r="L57" s="6">
        <f t="shared" si="3"/>
        <v>46443.220000000023</v>
      </c>
    </row>
    <row r="58" spans="1:15" x14ac:dyDescent="0.25">
      <c r="A58" s="11">
        <v>42569</v>
      </c>
      <c r="B58" s="11">
        <v>42569</v>
      </c>
      <c r="C58" t="s">
        <v>23</v>
      </c>
      <c r="D58" s="12" t="s">
        <v>15</v>
      </c>
      <c r="E58" s="13" t="s">
        <v>61</v>
      </c>
      <c r="F58" s="6">
        <v>292.31</v>
      </c>
      <c r="H58" s="6">
        <f t="shared" si="0"/>
        <v>292.31</v>
      </c>
      <c r="J58" s="6">
        <f t="shared" si="5"/>
        <v>0</v>
      </c>
      <c r="K58" s="6">
        <f t="shared" si="2"/>
        <v>0</v>
      </c>
      <c r="L58" s="6">
        <f t="shared" si="3"/>
        <v>46150.910000000025</v>
      </c>
    </row>
    <row r="59" spans="1:15" x14ac:dyDescent="0.25">
      <c r="A59" s="11">
        <v>42576</v>
      </c>
      <c r="B59" s="11">
        <v>42576</v>
      </c>
      <c r="C59" t="s">
        <v>17</v>
      </c>
      <c r="D59" s="12" t="s">
        <v>15</v>
      </c>
      <c r="E59" s="13" t="s">
        <v>54</v>
      </c>
      <c r="G59" s="6">
        <v>162.29</v>
      </c>
      <c r="H59" s="6">
        <f t="shared" si="0"/>
        <v>162.29</v>
      </c>
      <c r="J59" s="6">
        <f t="shared" si="5"/>
        <v>0</v>
      </c>
      <c r="K59" s="6">
        <f t="shared" si="2"/>
        <v>0</v>
      </c>
      <c r="L59" s="6">
        <f t="shared" si="3"/>
        <v>45988.620000000024</v>
      </c>
    </row>
    <row r="60" spans="1:15" x14ac:dyDescent="0.25">
      <c r="A60" s="11">
        <v>42584</v>
      </c>
      <c r="B60" s="11">
        <v>42584</v>
      </c>
      <c r="C60" t="s">
        <v>23</v>
      </c>
      <c r="D60" s="12" t="s">
        <v>15</v>
      </c>
      <c r="E60" s="13" t="s">
        <v>55</v>
      </c>
      <c r="F60" s="6">
        <v>2546.44</v>
      </c>
      <c r="H60" s="6">
        <f t="shared" si="0"/>
        <v>2546.44</v>
      </c>
      <c r="J60" s="6">
        <f t="shared" si="5"/>
        <v>0</v>
      </c>
      <c r="K60" s="6">
        <f t="shared" si="2"/>
        <v>0</v>
      </c>
      <c r="L60" s="6">
        <f t="shared" si="3"/>
        <v>43442.180000000022</v>
      </c>
    </row>
    <row r="61" spans="1:15" x14ac:dyDescent="0.25">
      <c r="A61" s="11">
        <v>42584</v>
      </c>
      <c r="B61" s="11">
        <v>42584</v>
      </c>
      <c r="C61" t="s">
        <v>23</v>
      </c>
      <c r="D61" s="12" t="s">
        <v>15</v>
      </c>
      <c r="E61" s="13" t="s">
        <v>56</v>
      </c>
      <c r="F61" s="6">
        <v>1712.57</v>
      </c>
      <c r="H61" s="6">
        <f t="shared" si="0"/>
        <v>1712.57</v>
      </c>
      <c r="J61" s="6">
        <f t="shared" si="5"/>
        <v>0</v>
      </c>
      <c r="K61" s="6">
        <f t="shared" si="2"/>
        <v>0</v>
      </c>
      <c r="L61" s="6">
        <f t="shared" si="3"/>
        <v>41729.610000000022</v>
      </c>
    </row>
    <row r="62" spans="1:15" x14ac:dyDescent="0.25">
      <c r="A62" s="11">
        <v>42584</v>
      </c>
      <c r="B62" s="11">
        <v>42584</v>
      </c>
      <c r="C62" t="s">
        <v>23</v>
      </c>
      <c r="D62" s="12" t="s">
        <v>15</v>
      </c>
      <c r="E62" s="13" t="s">
        <v>61</v>
      </c>
      <c r="F62" s="6">
        <v>381.2</v>
      </c>
      <c r="H62" s="6">
        <f t="shared" si="0"/>
        <v>381.2</v>
      </c>
      <c r="J62" s="6">
        <f t="shared" si="5"/>
        <v>0</v>
      </c>
      <c r="K62" s="6">
        <f t="shared" si="2"/>
        <v>0</v>
      </c>
      <c r="L62" s="6">
        <f t="shared" si="3"/>
        <v>41348.410000000025</v>
      </c>
    </row>
    <row r="63" spans="1:15" x14ac:dyDescent="0.25">
      <c r="A63" s="11">
        <v>42584</v>
      </c>
      <c r="B63" s="11">
        <v>42584</v>
      </c>
      <c r="C63" t="s">
        <v>23</v>
      </c>
      <c r="D63" s="12" t="s">
        <v>15</v>
      </c>
      <c r="E63" s="13" t="s">
        <v>67</v>
      </c>
      <c r="F63" s="6">
        <v>676.18</v>
      </c>
      <c r="H63" s="6">
        <f t="shared" si="0"/>
        <v>676.18</v>
      </c>
      <c r="J63" s="6">
        <f t="shared" si="5"/>
        <v>0</v>
      </c>
      <c r="K63" s="6">
        <f t="shared" si="2"/>
        <v>0</v>
      </c>
      <c r="L63" s="6">
        <f t="shared" si="3"/>
        <v>40672.230000000025</v>
      </c>
    </row>
    <row r="64" spans="1:15" x14ac:dyDescent="0.25">
      <c r="A64" s="11">
        <v>42587</v>
      </c>
      <c r="B64" s="11">
        <v>42587</v>
      </c>
      <c r="C64" t="s">
        <v>23</v>
      </c>
      <c r="D64" s="12" t="s">
        <v>15</v>
      </c>
      <c r="E64" s="13" t="s">
        <v>62</v>
      </c>
      <c r="F64" s="6">
        <v>92</v>
      </c>
      <c r="H64" s="6">
        <f t="shared" si="0"/>
        <v>92</v>
      </c>
      <c r="J64" s="6">
        <f t="shared" si="5"/>
        <v>0</v>
      </c>
      <c r="K64" s="6">
        <f t="shared" si="2"/>
        <v>0</v>
      </c>
      <c r="L64" s="6">
        <f t="shared" si="3"/>
        <v>40580.230000000025</v>
      </c>
    </row>
    <row r="65" spans="1:12" x14ac:dyDescent="0.25">
      <c r="A65" s="11">
        <v>42594</v>
      </c>
      <c r="B65" s="11">
        <v>42594</v>
      </c>
      <c r="C65" t="s">
        <v>23</v>
      </c>
      <c r="D65" s="12" t="s">
        <v>15</v>
      </c>
      <c r="E65" s="13" t="s">
        <v>62</v>
      </c>
      <c r="F65" s="6">
        <v>341.65</v>
      </c>
      <c r="H65" s="6">
        <f t="shared" si="0"/>
        <v>341.65</v>
      </c>
      <c r="J65" s="6">
        <f t="shared" si="5"/>
        <v>0</v>
      </c>
      <c r="K65" s="6">
        <f t="shared" si="2"/>
        <v>0</v>
      </c>
      <c r="L65" s="6">
        <f t="shared" si="3"/>
        <v>40238.580000000024</v>
      </c>
    </row>
    <row r="66" spans="1:12" x14ac:dyDescent="0.25">
      <c r="A66" s="11">
        <v>42582</v>
      </c>
      <c r="B66" s="11">
        <v>42593</v>
      </c>
      <c r="C66" t="s">
        <v>18</v>
      </c>
      <c r="D66" s="12" t="s">
        <v>19</v>
      </c>
      <c r="E66" s="27" t="s">
        <v>68</v>
      </c>
      <c r="F66" s="6">
        <v>551.88</v>
      </c>
      <c r="H66" s="6">
        <f t="shared" si="0"/>
        <v>551.88</v>
      </c>
      <c r="J66" s="6">
        <f t="shared" si="5"/>
        <v>242.8272</v>
      </c>
      <c r="K66" s="6">
        <f t="shared" si="2"/>
        <v>0</v>
      </c>
      <c r="L66" s="6">
        <f t="shared" si="3"/>
        <v>39686.700000000026</v>
      </c>
    </row>
    <row r="67" spans="1:12" x14ac:dyDescent="0.25">
      <c r="A67" s="11">
        <v>42582</v>
      </c>
      <c r="B67" s="11">
        <v>42593</v>
      </c>
      <c r="C67" t="s">
        <v>18</v>
      </c>
      <c r="D67" s="12" t="s">
        <v>19</v>
      </c>
      <c r="E67" s="27" t="s">
        <v>68</v>
      </c>
      <c r="F67" s="6">
        <v>2578.91</v>
      </c>
      <c r="H67" s="6">
        <f t="shared" si="0"/>
        <v>2578.91</v>
      </c>
      <c r="J67" s="6">
        <f t="shared" si="5"/>
        <v>1134.7203999999999</v>
      </c>
      <c r="K67" s="6">
        <f t="shared" si="2"/>
        <v>0</v>
      </c>
      <c r="L67" s="6">
        <f t="shared" si="3"/>
        <v>37107.790000000023</v>
      </c>
    </row>
    <row r="68" spans="1:12" x14ac:dyDescent="0.25">
      <c r="A68" s="11">
        <v>42582</v>
      </c>
      <c r="B68" s="11">
        <v>42593</v>
      </c>
      <c r="C68" t="s">
        <v>18</v>
      </c>
      <c r="D68" s="12" t="s">
        <v>19</v>
      </c>
      <c r="E68" s="27" t="s">
        <v>68</v>
      </c>
      <c r="F68" s="6">
        <v>20.49</v>
      </c>
      <c r="H68" s="6">
        <f t="shared" si="0"/>
        <v>20.49</v>
      </c>
      <c r="J68" s="6">
        <f t="shared" si="5"/>
        <v>9.0155999999999992</v>
      </c>
      <c r="K68" s="6">
        <f t="shared" si="2"/>
        <v>0</v>
      </c>
      <c r="L68" s="6">
        <f t="shared" si="3"/>
        <v>37087.300000000025</v>
      </c>
    </row>
    <row r="69" spans="1:12" x14ac:dyDescent="0.25">
      <c r="A69" s="11">
        <v>42582</v>
      </c>
      <c r="B69" s="11">
        <v>42593</v>
      </c>
      <c r="C69" t="s">
        <v>18</v>
      </c>
      <c r="D69" s="12" t="s">
        <v>19</v>
      </c>
      <c r="E69" s="27" t="s">
        <v>68</v>
      </c>
      <c r="F69" s="6">
        <v>585</v>
      </c>
      <c r="H69" s="6">
        <f t="shared" si="0"/>
        <v>585</v>
      </c>
      <c r="J69" s="6">
        <f t="shared" si="5"/>
        <v>257.39999999999998</v>
      </c>
      <c r="K69" s="6">
        <f t="shared" si="2"/>
        <v>0</v>
      </c>
      <c r="L69" s="6">
        <f t="shared" si="3"/>
        <v>36502.300000000025</v>
      </c>
    </row>
    <row r="70" spans="1:12" x14ac:dyDescent="0.25">
      <c r="A70" s="11">
        <v>42582</v>
      </c>
      <c r="B70" s="11">
        <v>42593</v>
      </c>
      <c r="C70" t="s">
        <v>16</v>
      </c>
      <c r="D70" s="12" t="s">
        <v>19</v>
      </c>
      <c r="E70" s="13" t="s">
        <v>57</v>
      </c>
      <c r="F70" s="6">
        <v>2004.23</v>
      </c>
      <c r="H70" s="6">
        <f t="shared" si="0"/>
        <v>2004.23</v>
      </c>
      <c r="J70" s="6">
        <f t="shared" si="5"/>
        <v>881.86120000000005</v>
      </c>
      <c r="K70" s="6">
        <f t="shared" si="2"/>
        <v>0</v>
      </c>
      <c r="L70" s="6">
        <f t="shared" si="3"/>
        <v>34498.070000000022</v>
      </c>
    </row>
    <row r="71" spans="1:12" x14ac:dyDescent="0.25">
      <c r="A71" s="11">
        <v>42591</v>
      </c>
      <c r="B71" s="11">
        <v>42591</v>
      </c>
      <c r="C71" t="s">
        <v>17</v>
      </c>
      <c r="D71" s="12" t="s">
        <v>15</v>
      </c>
      <c r="E71" s="13" t="s">
        <v>58</v>
      </c>
      <c r="G71" s="6">
        <v>2771.68</v>
      </c>
      <c r="H71" s="6">
        <f t="shared" si="0"/>
        <v>2771.68</v>
      </c>
      <c r="J71" s="6">
        <f t="shared" si="5"/>
        <v>0</v>
      </c>
      <c r="K71" s="6">
        <f t="shared" si="2"/>
        <v>0</v>
      </c>
      <c r="L71" s="6">
        <f t="shared" si="3"/>
        <v>31726.390000000021</v>
      </c>
    </row>
    <row r="72" spans="1:12" x14ac:dyDescent="0.25">
      <c r="A72" s="11">
        <v>42615</v>
      </c>
      <c r="B72" s="11">
        <v>42615</v>
      </c>
      <c r="C72" t="s">
        <v>18</v>
      </c>
      <c r="D72" s="12" t="s">
        <v>19</v>
      </c>
      <c r="E72" s="13" t="s">
        <v>69</v>
      </c>
      <c r="F72" s="6">
        <v>558.69000000000005</v>
      </c>
      <c r="H72" s="6">
        <f t="shared" si="0"/>
        <v>558.69000000000005</v>
      </c>
      <c r="J72" s="6">
        <f t="shared" si="5"/>
        <v>245.82360000000003</v>
      </c>
      <c r="K72" s="6">
        <f t="shared" si="2"/>
        <v>0</v>
      </c>
      <c r="L72" s="6">
        <f t="shared" si="3"/>
        <v>31167.700000000023</v>
      </c>
    </row>
    <row r="73" spans="1:12" x14ac:dyDescent="0.25">
      <c r="A73" s="11">
        <v>42613</v>
      </c>
      <c r="B73" s="11">
        <v>42622</v>
      </c>
      <c r="C73" t="s">
        <v>18</v>
      </c>
      <c r="D73" s="12" t="s">
        <v>19</v>
      </c>
      <c r="E73" s="27" t="s">
        <v>70</v>
      </c>
      <c r="F73" s="6">
        <v>761.6</v>
      </c>
      <c r="H73" s="6">
        <f t="shared" si="0"/>
        <v>761.6</v>
      </c>
      <c r="J73" s="6">
        <f t="shared" si="5"/>
        <v>335.10399999999998</v>
      </c>
      <c r="K73" s="6">
        <f t="shared" si="2"/>
        <v>0</v>
      </c>
      <c r="L73" s="6">
        <f t="shared" si="3"/>
        <v>30406.100000000024</v>
      </c>
    </row>
    <row r="74" spans="1:12" x14ac:dyDescent="0.25">
      <c r="A74" s="11">
        <v>42613</v>
      </c>
      <c r="B74" s="11">
        <v>42622</v>
      </c>
      <c r="C74" t="s">
        <v>18</v>
      </c>
      <c r="D74" s="12" t="s">
        <v>19</v>
      </c>
      <c r="E74" s="27" t="s">
        <v>70</v>
      </c>
      <c r="F74" s="6">
        <v>2578.91</v>
      </c>
      <c r="H74" s="6">
        <f t="shared" ref="H74:H137" si="6">F74+G74</f>
        <v>2578.91</v>
      </c>
      <c r="J74" s="6">
        <f t="shared" si="5"/>
        <v>1134.7203999999999</v>
      </c>
      <c r="K74" s="6">
        <f t="shared" ref="K74:K137" si="7">IF(H74&gt;0, 0, I74+J74)</f>
        <v>0</v>
      </c>
      <c r="L74" s="6">
        <f t="shared" ref="L74:L137" si="8">L73-H74-K74</f>
        <v>27827.190000000024</v>
      </c>
    </row>
    <row r="75" spans="1:12" x14ac:dyDescent="0.25">
      <c r="A75" s="11">
        <v>42613</v>
      </c>
      <c r="B75" s="11">
        <v>42622</v>
      </c>
      <c r="C75" t="s">
        <v>18</v>
      </c>
      <c r="D75" s="12" t="s">
        <v>19</v>
      </c>
      <c r="E75" s="27" t="s">
        <v>70</v>
      </c>
      <c r="F75" s="6">
        <v>504</v>
      </c>
      <c r="H75" s="6">
        <f t="shared" si="6"/>
        <v>504</v>
      </c>
      <c r="J75" s="6">
        <f t="shared" si="5"/>
        <v>221.76</v>
      </c>
      <c r="K75" s="6">
        <f t="shared" si="7"/>
        <v>0</v>
      </c>
      <c r="L75" s="6">
        <f t="shared" si="8"/>
        <v>27323.190000000024</v>
      </c>
    </row>
    <row r="76" spans="1:12" x14ac:dyDescent="0.25">
      <c r="A76" s="11">
        <v>42613</v>
      </c>
      <c r="B76" s="11">
        <v>42622</v>
      </c>
      <c r="C76" t="s">
        <v>16</v>
      </c>
      <c r="D76" s="12" t="s">
        <v>19</v>
      </c>
      <c r="E76" s="13" t="s">
        <v>59</v>
      </c>
      <c r="H76" s="6">
        <f t="shared" si="6"/>
        <v>0</v>
      </c>
      <c r="I76" s="26">
        <v>1442.21</v>
      </c>
      <c r="J76" s="6">
        <f t="shared" si="5"/>
        <v>634.57240000000002</v>
      </c>
      <c r="K76" s="6">
        <f t="shared" si="7"/>
        <v>2076.7824000000001</v>
      </c>
      <c r="L76" s="6">
        <f t="shared" si="8"/>
        <v>25246.407600000024</v>
      </c>
    </row>
    <row r="77" spans="1:12" x14ac:dyDescent="0.25">
      <c r="A77" s="11">
        <v>42643</v>
      </c>
      <c r="B77" s="11">
        <v>42654</v>
      </c>
      <c r="C77" t="s">
        <v>18</v>
      </c>
      <c r="D77" s="12" t="s">
        <v>19</v>
      </c>
      <c r="E77" s="27" t="s">
        <v>71</v>
      </c>
      <c r="H77" s="6">
        <f t="shared" si="6"/>
        <v>0</v>
      </c>
      <c r="I77" s="26">
        <v>894.06</v>
      </c>
      <c r="J77" s="6">
        <f t="shared" si="5"/>
        <v>393.38639999999998</v>
      </c>
      <c r="K77" s="6">
        <f t="shared" si="7"/>
        <v>1287.4463999999998</v>
      </c>
      <c r="L77" s="6">
        <f t="shared" si="8"/>
        <v>23958.961200000023</v>
      </c>
    </row>
    <row r="78" spans="1:12" x14ac:dyDescent="0.25">
      <c r="A78" s="11">
        <v>42643</v>
      </c>
      <c r="B78" s="11">
        <v>42654</v>
      </c>
      <c r="C78" t="s">
        <v>18</v>
      </c>
      <c r="D78" s="12" t="s">
        <v>19</v>
      </c>
      <c r="E78" s="27" t="s">
        <v>71</v>
      </c>
      <c r="H78" s="6">
        <f t="shared" si="6"/>
        <v>0</v>
      </c>
      <c r="I78" s="26">
        <v>2155.9699999999998</v>
      </c>
      <c r="J78" s="6">
        <f t="shared" ref="J78:J137" si="9">IF(G78=0, IF(D78="Y", (F78*$G$5) + (I78*$G$5), 0), 0)</f>
        <v>948.62679999999989</v>
      </c>
      <c r="K78" s="6">
        <f t="shared" si="7"/>
        <v>3104.5967999999998</v>
      </c>
      <c r="L78" s="6">
        <f t="shared" si="8"/>
        <v>20854.364400000024</v>
      </c>
    </row>
    <row r="79" spans="1:12" x14ac:dyDescent="0.25">
      <c r="A79" s="11">
        <v>42643</v>
      </c>
      <c r="B79" s="11">
        <v>42654</v>
      </c>
      <c r="C79" t="s">
        <v>18</v>
      </c>
      <c r="D79" s="12" t="s">
        <v>19</v>
      </c>
      <c r="E79" s="27" t="s">
        <v>71</v>
      </c>
      <c r="H79" s="6">
        <f t="shared" si="6"/>
        <v>0</v>
      </c>
      <c r="I79" s="26">
        <v>123.75</v>
      </c>
      <c r="J79" s="6">
        <f t="shared" si="9"/>
        <v>54.45</v>
      </c>
      <c r="K79" s="6">
        <f t="shared" si="7"/>
        <v>178.2</v>
      </c>
      <c r="L79" s="6">
        <f t="shared" si="8"/>
        <v>20676.164400000023</v>
      </c>
    </row>
    <row r="80" spans="1:12" x14ac:dyDescent="0.25">
      <c r="A80" s="11">
        <v>42643</v>
      </c>
      <c r="B80" s="11">
        <v>42654</v>
      </c>
      <c r="D80" s="12" t="s">
        <v>19</v>
      </c>
      <c r="E80" s="13" t="s">
        <v>60</v>
      </c>
      <c r="H80" s="6">
        <f t="shared" si="6"/>
        <v>0</v>
      </c>
      <c r="I80" s="26">
        <v>1253.54</v>
      </c>
      <c r="J80" s="6">
        <f t="shared" si="9"/>
        <v>551.55759999999998</v>
      </c>
      <c r="K80" s="6">
        <f t="shared" si="7"/>
        <v>1805.0976000000001</v>
      </c>
      <c r="L80" s="6">
        <f t="shared" si="8"/>
        <v>18871.066800000022</v>
      </c>
    </row>
    <row r="81" spans="1:12" x14ac:dyDescent="0.25">
      <c r="A81" s="11"/>
      <c r="B81" s="11"/>
      <c r="H81" s="6">
        <f t="shared" si="6"/>
        <v>0</v>
      </c>
      <c r="J81" s="6">
        <f t="shared" si="9"/>
        <v>0</v>
      </c>
      <c r="K81" s="6">
        <f t="shared" si="7"/>
        <v>0</v>
      </c>
      <c r="L81" s="6">
        <f t="shared" si="8"/>
        <v>18871.066800000022</v>
      </c>
    </row>
    <row r="82" spans="1:12" x14ac:dyDescent="0.25">
      <c r="A82" s="11"/>
      <c r="B82" s="11"/>
    </row>
    <row r="83" spans="1:12" x14ac:dyDescent="0.25">
      <c r="A83" s="11"/>
      <c r="B83" s="11"/>
    </row>
    <row r="84" spans="1:12" x14ac:dyDescent="0.25">
      <c r="A84" s="11"/>
      <c r="B84" s="11"/>
    </row>
    <row r="85" spans="1:12" x14ac:dyDescent="0.25">
      <c r="A85" s="11"/>
      <c r="B85" s="11"/>
    </row>
    <row r="86" spans="1:12" x14ac:dyDescent="0.25">
      <c r="A86" s="11"/>
      <c r="B86" s="11"/>
    </row>
    <row r="87" spans="1:12" x14ac:dyDescent="0.25">
      <c r="A87" s="11"/>
      <c r="B87" s="11"/>
    </row>
    <row r="88" spans="1:12" x14ac:dyDescent="0.25">
      <c r="A88" s="11"/>
      <c r="B88" s="11"/>
    </row>
    <row r="89" spans="1:12" x14ac:dyDescent="0.25">
      <c r="A89" s="11"/>
      <c r="B89" s="11"/>
    </row>
    <row r="90" spans="1:12" x14ac:dyDescent="0.25">
      <c r="A90" s="11"/>
      <c r="B90" s="11"/>
    </row>
    <row r="91" spans="1:12" x14ac:dyDescent="0.25">
      <c r="A91" s="11"/>
      <c r="B91" s="11"/>
    </row>
    <row r="92" spans="1:12" x14ac:dyDescent="0.25">
      <c r="A92" s="11"/>
      <c r="B92" s="11"/>
    </row>
    <row r="93" spans="1:12" x14ac:dyDescent="0.25">
      <c r="A93" s="11"/>
      <c r="B93" s="11"/>
    </row>
    <row r="94" spans="1:12" x14ac:dyDescent="0.25">
      <c r="A94" s="11"/>
      <c r="B94" s="11"/>
    </row>
    <row r="95" spans="1:12" x14ac:dyDescent="0.25">
      <c r="A95" s="11"/>
      <c r="B95" s="11"/>
      <c r="F95" s="16"/>
    </row>
    <row r="96" spans="1:12" x14ac:dyDescent="0.25">
      <c r="A96" s="11"/>
      <c r="B96" s="11"/>
      <c r="F96" s="16"/>
      <c r="G96" s="16"/>
    </row>
    <row r="97" spans="1:7" x14ac:dyDescent="0.25">
      <c r="A97" s="11"/>
      <c r="B97" s="11"/>
      <c r="E97" s="13"/>
      <c r="F97" s="16"/>
      <c r="G97" s="16"/>
    </row>
    <row r="98" spans="1:7" x14ac:dyDescent="0.25">
      <c r="A98" s="11"/>
      <c r="B98" s="11"/>
      <c r="F98" s="16"/>
      <c r="G98" s="16"/>
    </row>
    <row r="99" spans="1:7" x14ac:dyDescent="0.25">
      <c r="A99" s="11"/>
      <c r="B99" s="11"/>
      <c r="F99" s="16"/>
      <c r="G99" s="16"/>
    </row>
    <row r="100" spans="1:7" x14ac:dyDescent="0.25">
      <c r="A100" s="11"/>
      <c r="B100" s="11"/>
    </row>
    <row r="101" spans="1:7" x14ac:dyDescent="0.25">
      <c r="A101" s="11"/>
      <c r="B101" s="11"/>
    </row>
    <row r="102" spans="1:7" x14ac:dyDescent="0.25">
      <c r="A102" s="11"/>
      <c r="B102" s="11"/>
    </row>
    <row r="103" spans="1:7" x14ac:dyDescent="0.25">
      <c r="A103" s="11"/>
      <c r="B103" s="11"/>
    </row>
    <row r="104" spans="1:7" x14ac:dyDescent="0.25">
      <c r="A104" s="11"/>
      <c r="B104" s="11"/>
    </row>
    <row r="105" spans="1:7" x14ac:dyDescent="0.25">
      <c r="A105" s="11"/>
      <c r="B105" s="11"/>
    </row>
    <row r="106" spans="1:7" x14ac:dyDescent="0.25">
      <c r="A106" s="11"/>
      <c r="B106" s="11"/>
    </row>
    <row r="107" spans="1:7" x14ac:dyDescent="0.25">
      <c r="A107" s="11"/>
      <c r="B107" s="11"/>
    </row>
    <row r="108" spans="1:7" x14ac:dyDescent="0.25">
      <c r="A108" s="11"/>
      <c r="B108" s="11"/>
    </row>
    <row r="109" spans="1:7" x14ac:dyDescent="0.25">
      <c r="A109" s="11"/>
      <c r="B109" s="11"/>
    </row>
    <row r="110" spans="1:7" x14ac:dyDescent="0.25">
      <c r="A110" s="11"/>
      <c r="B110" s="11"/>
    </row>
    <row r="111" spans="1:7" x14ac:dyDescent="0.25">
      <c r="A111" s="11"/>
      <c r="B111" s="11"/>
    </row>
    <row r="112" spans="1:7" x14ac:dyDescent="0.25">
      <c r="A112" s="11"/>
      <c r="B112" s="11"/>
    </row>
    <row r="113" spans="1:16" x14ac:dyDescent="0.25">
      <c r="A113" s="11"/>
      <c r="B113" s="11"/>
    </row>
    <row r="114" spans="1:16" x14ac:dyDescent="0.25">
      <c r="A114" s="11"/>
      <c r="B114" s="11"/>
    </row>
    <row r="115" spans="1:16" x14ac:dyDescent="0.25">
      <c r="A115" s="11"/>
      <c r="B115" s="11"/>
    </row>
    <row r="116" spans="1:16" x14ac:dyDescent="0.25">
      <c r="A116" s="11"/>
      <c r="B116" s="11"/>
    </row>
    <row r="117" spans="1:16" x14ac:dyDescent="0.25">
      <c r="A117" s="11"/>
      <c r="B117" s="11"/>
    </row>
    <row r="118" spans="1:16" x14ac:dyDescent="0.25">
      <c r="A118" s="11"/>
      <c r="B118" s="11"/>
      <c r="E118" s="13"/>
    </row>
    <row r="119" spans="1:16" x14ac:dyDescent="0.25">
      <c r="A119" s="11"/>
      <c r="B119" s="11"/>
      <c r="E119" s="13"/>
    </row>
    <row r="120" spans="1:16" x14ac:dyDescent="0.25">
      <c r="A120" s="11"/>
      <c r="B120" s="11"/>
      <c r="E120" s="13"/>
      <c r="N120" s="17"/>
      <c r="O120" s="14"/>
      <c r="P120" s="17"/>
    </row>
    <row r="121" spans="1:16" x14ac:dyDescent="0.25">
      <c r="A121" s="11"/>
      <c r="B121" s="11"/>
      <c r="E121" s="13"/>
      <c r="N121" s="17"/>
      <c r="O121" s="14"/>
      <c r="P121" s="17"/>
    </row>
    <row r="122" spans="1:16" x14ac:dyDescent="0.25">
      <c r="A122" s="11"/>
      <c r="B122" s="11"/>
      <c r="E122" s="13"/>
      <c r="N122" s="17"/>
      <c r="O122" s="14"/>
      <c r="P122" s="17"/>
    </row>
    <row r="123" spans="1:16" x14ac:dyDescent="0.25">
      <c r="A123" s="11"/>
      <c r="B123" s="11"/>
      <c r="E123" s="13"/>
      <c r="N123" s="17"/>
      <c r="O123" s="14"/>
      <c r="P123" s="16"/>
    </row>
    <row r="124" spans="1:16" x14ac:dyDescent="0.25">
      <c r="A124" s="11"/>
      <c r="B124" s="11"/>
      <c r="E124" s="13"/>
      <c r="O124" s="6"/>
    </row>
    <row r="125" spans="1:16" x14ac:dyDescent="0.25">
      <c r="A125" s="11"/>
      <c r="B125" s="11"/>
      <c r="E125" s="13"/>
    </row>
    <row r="126" spans="1:16" x14ac:dyDescent="0.25">
      <c r="A126" s="11"/>
      <c r="B126" s="11"/>
      <c r="E126" s="13"/>
    </row>
    <row r="127" spans="1:16" x14ac:dyDescent="0.25">
      <c r="A127" s="11"/>
      <c r="B127" s="11"/>
      <c r="E127" s="13"/>
    </row>
    <row r="128" spans="1:16" x14ac:dyDescent="0.25">
      <c r="A128" s="11"/>
      <c r="B128" s="11"/>
      <c r="E128" s="13"/>
    </row>
    <row r="129" spans="1:5" x14ac:dyDescent="0.25">
      <c r="A129" s="11"/>
      <c r="B129" s="11"/>
      <c r="E129" s="13"/>
    </row>
    <row r="130" spans="1:5" x14ac:dyDescent="0.25">
      <c r="A130" s="11"/>
      <c r="B130" s="11"/>
      <c r="E130" s="13"/>
    </row>
    <row r="131" spans="1:5" x14ac:dyDescent="0.25">
      <c r="A131" s="11"/>
      <c r="B131" s="11"/>
      <c r="E131" s="13"/>
    </row>
    <row r="132" spans="1:5" x14ac:dyDescent="0.25">
      <c r="A132" s="11"/>
      <c r="B132" s="11"/>
      <c r="E132" s="13"/>
    </row>
    <row r="133" spans="1:5" x14ac:dyDescent="0.25">
      <c r="A133" s="11"/>
      <c r="B133" s="11"/>
      <c r="E133" s="13"/>
    </row>
    <row r="134" spans="1:5" x14ac:dyDescent="0.25">
      <c r="A134" s="11"/>
      <c r="B134" s="11"/>
      <c r="E134" s="13"/>
    </row>
    <row r="135" spans="1:5" x14ac:dyDescent="0.25">
      <c r="A135" s="11"/>
      <c r="B135" s="11"/>
    </row>
    <row r="136" spans="1:5" x14ac:dyDescent="0.25">
      <c r="A136" s="11"/>
      <c r="B136" s="11"/>
      <c r="E136" s="13"/>
    </row>
    <row r="137" spans="1:5" x14ac:dyDescent="0.25">
      <c r="A137" s="11"/>
      <c r="B137" s="11"/>
      <c r="E137" s="13"/>
    </row>
    <row r="138" spans="1:5" x14ac:dyDescent="0.25">
      <c r="A138" s="11"/>
      <c r="B138" s="11"/>
      <c r="E138" s="13"/>
    </row>
    <row r="139" spans="1:5" x14ac:dyDescent="0.25">
      <c r="A139" s="11"/>
      <c r="B139" s="11"/>
      <c r="E139" s="13"/>
    </row>
    <row r="140" spans="1:5" x14ac:dyDescent="0.25">
      <c r="A140" s="11"/>
      <c r="B140" s="11"/>
      <c r="E140" s="13"/>
    </row>
    <row r="141" spans="1:5" x14ac:dyDescent="0.25">
      <c r="A141" s="11"/>
      <c r="B141" s="11"/>
      <c r="E141" s="13"/>
    </row>
    <row r="142" spans="1:5" x14ac:dyDescent="0.25">
      <c r="A142" s="11"/>
      <c r="B142" s="11"/>
      <c r="E142" s="13"/>
    </row>
    <row r="143" spans="1:5" x14ac:dyDescent="0.25">
      <c r="A143" s="11"/>
      <c r="B143" s="11"/>
      <c r="E143" s="13"/>
    </row>
    <row r="144" spans="1:5" x14ac:dyDescent="0.25">
      <c r="A144" s="11"/>
      <c r="B144" s="11"/>
      <c r="E144" s="13"/>
    </row>
    <row r="145" spans="1:6" x14ac:dyDescent="0.25">
      <c r="A145" s="11"/>
      <c r="B145" s="11"/>
      <c r="E145" s="13"/>
    </row>
    <row r="146" spans="1:6" x14ac:dyDescent="0.25">
      <c r="A146" s="11"/>
      <c r="B146" s="11"/>
      <c r="E146" s="13"/>
    </row>
    <row r="147" spans="1:6" x14ac:dyDescent="0.25">
      <c r="A147" s="11"/>
      <c r="B147" s="11"/>
      <c r="E147" s="13"/>
    </row>
    <row r="148" spans="1:6" x14ac:dyDescent="0.25">
      <c r="A148" s="11"/>
      <c r="B148" s="11"/>
      <c r="E148" s="13"/>
    </row>
    <row r="149" spans="1:6" x14ac:dyDescent="0.25">
      <c r="A149" s="11"/>
      <c r="B149" s="11"/>
      <c r="E149" s="13"/>
    </row>
    <row r="150" spans="1:6" x14ac:dyDescent="0.25">
      <c r="A150" s="11"/>
      <c r="B150" s="11"/>
      <c r="E150" s="13"/>
    </row>
    <row r="151" spans="1:6" x14ac:dyDescent="0.25">
      <c r="A151" s="11"/>
      <c r="B151" s="11"/>
      <c r="E151" s="13"/>
    </row>
    <row r="152" spans="1:6" x14ac:dyDescent="0.25">
      <c r="A152" s="11"/>
      <c r="B152" s="11"/>
      <c r="E152" s="13"/>
    </row>
    <row r="153" spans="1:6" x14ac:dyDescent="0.25">
      <c r="A153" s="11"/>
      <c r="B153" s="11"/>
      <c r="E153" s="13"/>
    </row>
    <row r="154" spans="1:6" x14ac:dyDescent="0.25">
      <c r="A154" s="11"/>
      <c r="B154" s="11"/>
      <c r="E154" s="13"/>
    </row>
    <row r="155" spans="1:6" x14ac:dyDescent="0.25">
      <c r="A155" s="11"/>
      <c r="B155" s="11"/>
      <c r="E155" s="13"/>
    </row>
    <row r="156" spans="1:6" x14ac:dyDescent="0.25">
      <c r="A156" s="11"/>
      <c r="B156" s="11"/>
      <c r="E156" s="13"/>
    </row>
    <row r="157" spans="1:6" x14ac:dyDescent="0.25">
      <c r="A157" s="11"/>
      <c r="B157" s="11"/>
      <c r="E157" s="13"/>
    </row>
    <row r="158" spans="1:6" x14ac:dyDescent="0.25">
      <c r="A158" s="11"/>
      <c r="B158" s="11"/>
      <c r="E158" s="13"/>
    </row>
    <row r="159" spans="1:6" x14ac:dyDescent="0.25">
      <c r="A159" s="11"/>
      <c r="B159" s="11"/>
      <c r="E159" s="13"/>
    </row>
    <row r="160" spans="1:6" x14ac:dyDescent="0.25">
      <c r="A160" s="11"/>
      <c r="B160" s="11"/>
      <c r="E160" s="13"/>
    </row>
    <row r="161" spans="1:6" x14ac:dyDescent="0.25">
      <c r="A161" s="11"/>
      <c r="B161" s="11"/>
      <c r="E161" s="13"/>
    </row>
    <row r="162" spans="1:6" x14ac:dyDescent="0.25">
      <c r="A162" s="11"/>
      <c r="B162" s="11"/>
      <c r="E162" s="13"/>
    </row>
    <row r="163" spans="1:6" x14ac:dyDescent="0.25">
      <c r="A163" s="11"/>
      <c r="B163" s="11"/>
      <c r="E163" s="13"/>
    </row>
    <row r="164" spans="1:6" x14ac:dyDescent="0.25">
      <c r="A164" s="11"/>
      <c r="B164" s="11"/>
      <c r="E164" s="13"/>
    </row>
    <row r="165" spans="1:6" x14ac:dyDescent="0.25">
      <c r="A165" s="11"/>
      <c r="B165" s="11"/>
      <c r="E165" s="13"/>
    </row>
    <row r="166" spans="1:6" x14ac:dyDescent="0.25">
      <c r="A166" s="11"/>
      <c r="B166" s="11"/>
      <c r="E166" s="13"/>
    </row>
    <row r="167" spans="1:6" x14ac:dyDescent="0.25">
      <c r="A167" s="11"/>
      <c r="B167" s="11"/>
      <c r="E167" s="13"/>
    </row>
    <row r="168" spans="1:6" x14ac:dyDescent="0.25">
      <c r="A168" s="11"/>
      <c r="B168" s="11"/>
      <c r="E168" s="13"/>
    </row>
    <row r="169" spans="1:6" x14ac:dyDescent="0.25">
      <c r="A169" s="11"/>
      <c r="B169" s="11"/>
      <c r="E169" s="13"/>
    </row>
    <row r="170" spans="1:6" x14ac:dyDescent="0.25">
      <c r="A170" s="11"/>
      <c r="B170" s="11"/>
      <c r="E170" s="13"/>
    </row>
    <row r="171" spans="1:6" x14ac:dyDescent="0.25">
      <c r="A171" s="11"/>
      <c r="B171" s="11"/>
      <c r="E171" s="13"/>
    </row>
    <row r="172" spans="1:6" x14ac:dyDescent="0.25">
      <c r="A172" s="11"/>
      <c r="B172" s="11"/>
      <c r="E172" s="13"/>
    </row>
    <row r="173" spans="1:6" x14ac:dyDescent="0.25">
      <c r="A173" s="11"/>
      <c r="B173" s="11"/>
      <c r="E173" s="13"/>
    </row>
    <row r="174" spans="1:6" x14ac:dyDescent="0.25">
      <c r="A174" s="11"/>
      <c r="B174" s="11"/>
      <c r="E174" s="13"/>
    </row>
    <row r="175" spans="1:6" x14ac:dyDescent="0.25">
      <c r="A175" s="11"/>
      <c r="B175" s="11"/>
      <c r="E175" s="13"/>
    </row>
    <row r="176" spans="1:6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19"/>
      <c r="I255" s="19"/>
      <c r="J255" s="19"/>
      <c r="K255" s="19"/>
      <c r="L255" s="19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Running-4W5953</vt:lpstr>
      <vt:lpstr>Sheet3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2016-10-14T19:51:26Z</dcterms:modified>
</cp:coreProperties>
</file>