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3799_4W3817_OSS_P2\Budget Balance Sheet\"/>
    </mc:Choice>
  </mc:AlternateContent>
  <bookViews>
    <workbookView xWindow="60" yWindow="1365" windowWidth="18000" windowHeight="10215"/>
  </bookViews>
  <sheets>
    <sheet name="4W3799" sheetId="1" r:id="rId1"/>
    <sheet name="WSRTC Totals" sheetId="7" r:id="rId2"/>
  </sheets>
  <calcPr calcId="152511"/>
</workbook>
</file>

<file path=xl/calcChain.xml><?xml version="1.0" encoding="utf-8"?>
<calcChain xmlns="http://schemas.openxmlformats.org/spreadsheetml/2006/main">
  <c r="H141" i="1" l="1"/>
  <c r="K141" i="1" s="1"/>
  <c r="J141" i="1"/>
  <c r="H142" i="1"/>
  <c r="J142" i="1"/>
  <c r="K142" i="1"/>
  <c r="L142" i="1"/>
  <c r="H112" i="1"/>
  <c r="K112" i="1" s="1"/>
  <c r="J112" i="1"/>
  <c r="H113" i="1"/>
  <c r="K113" i="1" s="1"/>
  <c r="J113" i="1"/>
  <c r="L141" i="1" l="1"/>
  <c r="L113" i="1"/>
  <c r="L112" i="1"/>
  <c r="H140" i="1"/>
  <c r="K140" i="1" s="1"/>
  <c r="L140" i="1" s="1"/>
  <c r="J140" i="1"/>
  <c r="H111" i="1"/>
  <c r="K111" i="1" s="1"/>
  <c r="J111" i="1"/>
  <c r="L111" i="1" l="1"/>
  <c r="H107" i="1"/>
  <c r="K107" i="1" s="1"/>
  <c r="J107" i="1"/>
  <c r="H139" i="1"/>
  <c r="K139" i="1" s="1"/>
  <c r="L139" i="1" s="1"/>
  <c r="J139" i="1"/>
  <c r="J79" i="1"/>
  <c r="H79" i="1"/>
  <c r="H36" i="1"/>
  <c r="K36" i="1" s="1"/>
  <c r="J36" i="1"/>
  <c r="H37" i="1"/>
  <c r="K37" i="1" s="1"/>
  <c r="L37" i="1" s="1"/>
  <c r="J37" i="1"/>
  <c r="H38" i="1"/>
  <c r="J38" i="1"/>
  <c r="H73" i="1"/>
  <c r="J73" i="1"/>
  <c r="H74" i="1"/>
  <c r="J74" i="1"/>
  <c r="H75" i="1"/>
  <c r="J75" i="1"/>
  <c r="H76" i="1"/>
  <c r="J76" i="1"/>
  <c r="K74" i="1" l="1"/>
  <c r="L74" i="1" s="1"/>
  <c r="L107" i="1"/>
  <c r="K76" i="1"/>
  <c r="L76" i="1" s="1"/>
  <c r="K75" i="1"/>
  <c r="L75" i="1" s="1"/>
  <c r="K38" i="1"/>
  <c r="L38" i="1" s="1"/>
  <c r="K79" i="1"/>
  <c r="L79" i="1" s="1"/>
  <c r="M80" i="1" s="1"/>
  <c r="L36" i="1"/>
  <c r="K73" i="1"/>
  <c r="L73" i="1" s="1"/>
  <c r="G8" i="7" l="1"/>
  <c r="E9" i="7"/>
  <c r="F9" i="7"/>
  <c r="H135" i="1" l="1"/>
  <c r="K135" i="1" s="1"/>
  <c r="J135" i="1"/>
  <c r="H136" i="1"/>
  <c r="K136" i="1" s="1"/>
  <c r="L136" i="1" s="1"/>
  <c r="J136" i="1"/>
  <c r="H137" i="1"/>
  <c r="J137" i="1"/>
  <c r="H138" i="1"/>
  <c r="J138" i="1"/>
  <c r="H148" i="1"/>
  <c r="K148" i="1" s="1"/>
  <c r="L148" i="1" s="1"/>
  <c r="H149" i="1"/>
  <c r="J149" i="1"/>
  <c r="H150" i="1"/>
  <c r="J150" i="1"/>
  <c r="K150" i="1" s="1"/>
  <c r="L150" i="1" s="1"/>
  <c r="H151" i="1"/>
  <c r="J151" i="1"/>
  <c r="K151" i="1" s="1"/>
  <c r="L151" i="1" s="1"/>
  <c r="H152" i="1"/>
  <c r="J152" i="1"/>
  <c r="J148" i="1"/>
  <c r="H108" i="1"/>
  <c r="K108" i="1" s="1"/>
  <c r="J108" i="1"/>
  <c r="H109" i="1"/>
  <c r="K109" i="1" s="1"/>
  <c r="J109" i="1"/>
  <c r="H110" i="1"/>
  <c r="K110" i="1" s="1"/>
  <c r="L110" i="1" s="1"/>
  <c r="J110" i="1"/>
  <c r="H54" i="1"/>
  <c r="J54" i="1"/>
  <c r="K54" i="1"/>
  <c r="H55" i="1"/>
  <c r="K55" i="1" s="1"/>
  <c r="L55" i="1" s="1"/>
  <c r="J55" i="1"/>
  <c r="H56" i="1"/>
  <c r="J56" i="1"/>
  <c r="H17" i="1"/>
  <c r="K17" i="1" s="1"/>
  <c r="J17" i="1"/>
  <c r="H18" i="1"/>
  <c r="J18" i="1"/>
  <c r="H19" i="1"/>
  <c r="J19" i="1"/>
  <c r="H20" i="1"/>
  <c r="J20" i="1"/>
  <c r="H33" i="1"/>
  <c r="K33" i="1" s="1"/>
  <c r="J33" i="1"/>
  <c r="H34" i="1"/>
  <c r="K34" i="1" s="1"/>
  <c r="J34" i="1"/>
  <c r="H35" i="1"/>
  <c r="J35" i="1"/>
  <c r="H70" i="1"/>
  <c r="K70" i="1" s="1"/>
  <c r="J70" i="1"/>
  <c r="H71" i="1"/>
  <c r="K71" i="1" s="1"/>
  <c r="J71" i="1"/>
  <c r="H72" i="1"/>
  <c r="K72" i="1" s="1"/>
  <c r="J72" i="1"/>
  <c r="H48" i="1"/>
  <c r="K48" i="1" s="1"/>
  <c r="L48" i="1" s="1"/>
  <c r="J48" i="1"/>
  <c r="H49" i="1"/>
  <c r="J49" i="1"/>
  <c r="K152" i="1" l="1"/>
  <c r="L152" i="1" s="1"/>
  <c r="K20" i="1"/>
  <c r="L20" i="1" s="1"/>
  <c r="K138" i="1"/>
  <c r="L138" i="1" s="1"/>
  <c r="K56" i="1"/>
  <c r="L56" i="1" s="1"/>
  <c r="K49" i="1"/>
  <c r="L49" i="1" s="1"/>
  <c r="K149" i="1"/>
  <c r="L149" i="1" s="1"/>
  <c r="K137" i="1"/>
  <c r="L137" i="1" s="1"/>
  <c r="K19" i="1"/>
  <c r="L19" i="1" s="1"/>
  <c r="L109" i="1"/>
  <c r="L108" i="1"/>
  <c r="L135" i="1"/>
  <c r="L54" i="1"/>
  <c r="K18" i="1"/>
  <c r="L18" i="1" s="1"/>
  <c r="L17" i="1"/>
  <c r="L33" i="1"/>
  <c r="K35" i="1"/>
  <c r="L35" i="1" s="1"/>
  <c r="L34" i="1"/>
  <c r="L71" i="1"/>
  <c r="L72" i="1"/>
  <c r="L70" i="1"/>
  <c r="H134" i="1" l="1"/>
  <c r="J134" i="1"/>
  <c r="K134" i="1"/>
  <c r="L134" i="1" s="1"/>
  <c r="H133" i="1"/>
  <c r="K133" i="1" s="1"/>
  <c r="J133" i="1"/>
  <c r="H106" i="1"/>
  <c r="K106" i="1" s="1"/>
  <c r="J106" i="1"/>
  <c r="H105" i="1"/>
  <c r="K105" i="1" s="1"/>
  <c r="L105" i="1" s="1"/>
  <c r="J105" i="1"/>
  <c r="H32" i="1"/>
  <c r="K32" i="1" s="1"/>
  <c r="J32" i="1"/>
  <c r="H31" i="1"/>
  <c r="K31" i="1" s="1"/>
  <c r="J31" i="1"/>
  <c r="H16" i="1"/>
  <c r="K16" i="1" s="1"/>
  <c r="J16" i="1"/>
  <c r="H68" i="1"/>
  <c r="K68" i="1" s="1"/>
  <c r="J68" i="1"/>
  <c r="H69" i="1"/>
  <c r="K69" i="1" s="1"/>
  <c r="J69" i="1"/>
  <c r="H132" i="1"/>
  <c r="K132" i="1" s="1"/>
  <c r="L132" i="1" s="1"/>
  <c r="J132" i="1"/>
  <c r="H147" i="1"/>
  <c r="J147" i="1"/>
  <c r="K147" i="1"/>
  <c r="L147" i="1" s="1"/>
  <c r="L106" i="1" l="1"/>
  <c r="L31" i="1"/>
  <c r="L16" i="1"/>
  <c r="L68" i="1"/>
  <c r="L32" i="1"/>
  <c r="L133" i="1"/>
  <c r="L69" i="1"/>
  <c r="H131" i="1"/>
  <c r="K131" i="1" s="1"/>
  <c r="J131" i="1"/>
  <c r="H15" i="1"/>
  <c r="K15" i="1" s="1"/>
  <c r="J15" i="1"/>
  <c r="H129" i="1"/>
  <c r="K129" i="1" s="1"/>
  <c r="J129" i="1"/>
  <c r="H130" i="1"/>
  <c r="L130" i="1" s="1"/>
  <c r="J130" i="1"/>
  <c r="K130" i="1"/>
  <c r="H100" i="1"/>
  <c r="K100" i="1" s="1"/>
  <c r="J100" i="1"/>
  <c r="H101" i="1"/>
  <c r="K101" i="1" s="1"/>
  <c r="J101" i="1"/>
  <c r="H102" i="1"/>
  <c r="K102" i="1" s="1"/>
  <c r="J102" i="1"/>
  <c r="H103" i="1"/>
  <c r="K103" i="1" s="1"/>
  <c r="J103" i="1"/>
  <c r="H104" i="1"/>
  <c r="K104" i="1" s="1"/>
  <c r="L104" i="1" s="1"/>
  <c r="J104" i="1"/>
  <c r="H67" i="1"/>
  <c r="K67" i="1" s="1"/>
  <c r="L67" i="1" s="1"/>
  <c r="J67" i="1"/>
  <c r="J14" i="1"/>
  <c r="H14" i="1"/>
  <c r="L100" i="1" l="1"/>
  <c r="L131" i="1"/>
  <c r="L15" i="1"/>
  <c r="L129" i="1"/>
  <c r="L102" i="1"/>
  <c r="L103" i="1"/>
  <c r="L101" i="1"/>
  <c r="K14" i="1"/>
  <c r="L14" i="1" s="1"/>
  <c r="J30" i="1"/>
  <c r="J47" i="1"/>
  <c r="J128" i="1"/>
  <c r="J99" i="1"/>
  <c r="H128" i="1"/>
  <c r="K128" i="1" s="1"/>
  <c r="H99" i="1"/>
  <c r="K99" i="1" s="1"/>
  <c r="L99" i="1" s="1"/>
  <c r="H47" i="1"/>
  <c r="H30" i="1"/>
  <c r="J61" i="1"/>
  <c r="H61" i="1"/>
  <c r="J60" i="1"/>
  <c r="H60" i="1"/>
  <c r="K60" i="1" s="1"/>
  <c r="L60" i="1" s="1"/>
  <c r="J59" i="1"/>
  <c r="H59" i="1"/>
  <c r="J126" i="1"/>
  <c r="J127" i="1"/>
  <c r="H127" i="1"/>
  <c r="K127" i="1" s="1"/>
  <c r="H126" i="1"/>
  <c r="K126" i="1" s="1"/>
  <c r="L126" i="1" s="1"/>
  <c r="J97" i="1"/>
  <c r="J98" i="1"/>
  <c r="H98" i="1"/>
  <c r="K98" i="1" s="1"/>
  <c r="H97" i="1"/>
  <c r="K97" i="1" s="1"/>
  <c r="J45" i="1"/>
  <c r="J46" i="1"/>
  <c r="H46" i="1"/>
  <c r="K46" i="1" s="1"/>
  <c r="H45" i="1"/>
  <c r="H66" i="1"/>
  <c r="K66" i="1" s="1"/>
  <c r="J66" i="1"/>
  <c r="J28" i="1"/>
  <c r="J29" i="1"/>
  <c r="H29" i="1"/>
  <c r="K29" i="1" s="1"/>
  <c r="H28" i="1"/>
  <c r="K28" i="1" s="1"/>
  <c r="L97" i="1" l="1"/>
  <c r="L28" i="1"/>
  <c r="L66" i="1"/>
  <c r="K45" i="1"/>
  <c r="L45" i="1" s="1"/>
  <c r="K47" i="1"/>
  <c r="L47" i="1" s="1"/>
  <c r="M21" i="1"/>
  <c r="L46" i="1"/>
  <c r="L98" i="1"/>
  <c r="L127" i="1"/>
  <c r="L128" i="1"/>
  <c r="L29" i="1"/>
  <c r="K30" i="1"/>
  <c r="L30" i="1" s="1"/>
  <c r="K59" i="1"/>
  <c r="L59" i="1" s="1"/>
  <c r="K61" i="1"/>
  <c r="L61" i="1" s="1"/>
  <c r="H125" i="1"/>
  <c r="K125" i="1" s="1"/>
  <c r="J125" i="1"/>
  <c r="H96" i="1"/>
  <c r="K96" i="1" s="1"/>
  <c r="J96" i="1"/>
  <c r="L125" i="1" l="1"/>
  <c r="M62" i="1"/>
  <c r="L96" i="1"/>
  <c r="G7" i="7"/>
  <c r="J124" i="1" l="1"/>
  <c r="H124" i="1"/>
  <c r="K124" i="1" s="1"/>
  <c r="J95" i="1"/>
  <c r="H95" i="1"/>
  <c r="K95" i="1" s="1"/>
  <c r="L95" i="1" s="1"/>
  <c r="J27" i="1"/>
  <c r="H27" i="1"/>
  <c r="K27" i="1" s="1"/>
  <c r="L124" i="1" l="1"/>
  <c r="L27" i="1"/>
  <c r="H44" i="1"/>
  <c r="J44" i="1"/>
  <c r="H25" i="1"/>
  <c r="K25" i="1" s="1"/>
  <c r="J25" i="1"/>
  <c r="K44" i="1" l="1"/>
  <c r="L44" i="1" s="1"/>
  <c r="L25" i="1"/>
  <c r="H121" i="1"/>
  <c r="J121" i="1"/>
  <c r="H122" i="1"/>
  <c r="J122" i="1"/>
  <c r="H123" i="1"/>
  <c r="K123" i="1" s="1"/>
  <c r="L123" i="1" s="1"/>
  <c r="J123" i="1"/>
  <c r="H92" i="1"/>
  <c r="K92" i="1" s="1"/>
  <c r="L92" i="1" s="1"/>
  <c r="J92" i="1"/>
  <c r="H93" i="1"/>
  <c r="J93" i="1"/>
  <c r="H94" i="1"/>
  <c r="J94" i="1"/>
  <c r="J53" i="1"/>
  <c r="H53" i="1"/>
  <c r="J52" i="1"/>
  <c r="H52" i="1"/>
  <c r="J43" i="1"/>
  <c r="H43" i="1"/>
  <c r="J42" i="1"/>
  <c r="H42" i="1"/>
  <c r="J41" i="1"/>
  <c r="H41" i="1"/>
  <c r="H119" i="1"/>
  <c r="K119" i="1" s="1"/>
  <c r="J119" i="1"/>
  <c r="H120" i="1"/>
  <c r="J120" i="1"/>
  <c r="K94" i="1" l="1"/>
  <c r="L94" i="1" s="1"/>
  <c r="K42" i="1"/>
  <c r="L42" i="1" s="1"/>
  <c r="K122" i="1"/>
  <c r="L122" i="1" s="1"/>
  <c r="K121" i="1"/>
  <c r="L121" i="1" s="1"/>
  <c r="K93" i="1"/>
  <c r="L93" i="1" s="1"/>
  <c r="K53" i="1"/>
  <c r="L53" i="1" s="1"/>
  <c r="K52" i="1"/>
  <c r="L52" i="1" s="1"/>
  <c r="K41" i="1"/>
  <c r="L41" i="1" s="1"/>
  <c r="K43" i="1"/>
  <c r="L43" i="1" s="1"/>
  <c r="L119" i="1"/>
  <c r="K120" i="1"/>
  <c r="L120" i="1" s="1"/>
  <c r="H65" i="1"/>
  <c r="J65" i="1"/>
  <c r="H91" i="1"/>
  <c r="J91" i="1"/>
  <c r="J146" i="1"/>
  <c r="J145" i="1"/>
  <c r="J118" i="1"/>
  <c r="J117" i="1"/>
  <c r="J116" i="1"/>
  <c r="J90" i="1"/>
  <c r="J89" i="1"/>
  <c r="J88" i="1"/>
  <c r="J87" i="1"/>
  <c r="J83" i="1"/>
  <c r="J64" i="1"/>
  <c r="J7" i="1"/>
  <c r="J8" i="1"/>
  <c r="J11" i="1"/>
  <c r="J23" i="1"/>
  <c r="J24" i="1"/>
  <c r="J26" i="1"/>
  <c r="H90" i="1"/>
  <c r="H26" i="1"/>
  <c r="H64" i="1"/>
  <c r="K64" i="1" s="1"/>
  <c r="H24" i="1"/>
  <c r="K24" i="1" s="1"/>
  <c r="K65" i="1" l="1"/>
  <c r="L65" i="1" s="1"/>
  <c r="M57" i="1"/>
  <c r="M50" i="1"/>
  <c r="K91" i="1"/>
  <c r="L91" i="1" s="1"/>
  <c r="K90" i="1"/>
  <c r="L90" i="1" s="1"/>
  <c r="K26" i="1"/>
  <c r="L26" i="1" s="1"/>
  <c r="L64" i="1"/>
  <c r="L24" i="1"/>
  <c r="G6" i="1"/>
  <c r="I6" i="1"/>
  <c r="F6" i="1"/>
  <c r="M77" i="1" l="1"/>
  <c r="H146" i="1" l="1"/>
  <c r="H8" i="1"/>
  <c r="H11" i="1"/>
  <c r="H23" i="1"/>
  <c r="H88" i="1"/>
  <c r="H89" i="1"/>
  <c r="H116" i="1"/>
  <c r="H117" i="1"/>
  <c r="H118" i="1"/>
  <c r="H145" i="1"/>
  <c r="H7" i="1"/>
  <c r="H83" i="1"/>
  <c r="H87" i="1"/>
  <c r="J6" i="1" l="1"/>
  <c r="H6" i="1"/>
  <c r="K11" i="1"/>
  <c r="L11" i="1" s="1"/>
  <c r="M12" i="1" s="1"/>
  <c r="K8" i="1"/>
  <c r="L8" i="1" s="1"/>
  <c r="K7" i="1"/>
  <c r="L7" i="1" s="1"/>
  <c r="K23" i="1"/>
  <c r="L23" i="1" s="1"/>
  <c r="M39" i="1" s="1"/>
  <c r="K83" i="1"/>
  <c r="L83" i="1" s="1"/>
  <c r="M84" i="1" s="1"/>
  <c r="K87" i="1"/>
  <c r="L87" i="1" s="1"/>
  <c r="K89" i="1"/>
  <c r="L89" i="1" s="1"/>
  <c r="K146" i="1"/>
  <c r="L146" i="1" s="1"/>
  <c r="K145" i="1"/>
  <c r="L145" i="1" s="1"/>
  <c r="K118" i="1"/>
  <c r="L118" i="1" s="1"/>
  <c r="K117" i="1"/>
  <c r="L117" i="1" s="1"/>
  <c r="K116" i="1"/>
  <c r="L116" i="1" s="1"/>
  <c r="K88" i="1"/>
  <c r="L88" i="1" s="1"/>
  <c r="L6" i="1" l="1"/>
  <c r="M153" i="1"/>
  <c r="M143" i="1"/>
  <c r="M9" i="1"/>
  <c r="M114" i="1"/>
  <c r="K6" i="1"/>
  <c r="D4" i="1" l="1"/>
  <c r="G5" i="7" l="1"/>
  <c r="F10" i="7"/>
</calcChain>
</file>

<file path=xl/sharedStrings.xml><?xml version="1.0" encoding="utf-8"?>
<sst xmlns="http://schemas.openxmlformats.org/spreadsheetml/2006/main" count="549" uniqueCount="238">
  <si>
    <t>Transaction Date</t>
  </si>
  <si>
    <t>Item</t>
  </si>
  <si>
    <t>Description</t>
  </si>
  <si>
    <t>Direct Cost</t>
  </si>
  <si>
    <t>IDC/F&amp;A</t>
  </si>
  <si>
    <t>Payroll</t>
  </si>
  <si>
    <t>Benefits</t>
  </si>
  <si>
    <t>IDC</t>
  </si>
  <si>
    <t>Checks</t>
  </si>
  <si>
    <t>Y</t>
  </si>
  <si>
    <t>N</t>
  </si>
  <si>
    <t>IDCs Y/N</t>
  </si>
  <si>
    <t>Comments</t>
  </si>
  <si>
    <t xml:space="preserve">Actual vs. Estimate-- all IDC/F&amp;A would be estimates except for the actual entry from AgBooks.  </t>
  </si>
  <si>
    <t>Difference (actual-estimate)</t>
  </si>
  <si>
    <t>Benefits paid on previous month's effort.  Ex. Benefits paid in January are for December's effort and should correspond with Dec timesheet entries.</t>
  </si>
  <si>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</si>
  <si>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</si>
  <si>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</si>
  <si>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</si>
  <si>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</si>
  <si>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</si>
  <si>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</si>
  <si>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</si>
  <si>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</si>
  <si>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</si>
  <si>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</si>
  <si>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</si>
  <si>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</si>
  <si>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</si>
  <si>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Category</t>
  </si>
  <si>
    <t>Reconcile Date:</t>
  </si>
  <si>
    <t>Project Start Date:</t>
  </si>
  <si>
    <t>Budget:</t>
  </si>
  <si>
    <t>IDC/F&amp;A Rate:</t>
  </si>
  <si>
    <t>Remaining:</t>
  </si>
  <si>
    <t>WSRTC Task Order #2 - Rural Traveler Information (One-Stop Shop) Phase 2 (WSDOT T6737-02, MSU INDEX 4W3799)</t>
  </si>
  <si>
    <t>Project End Date:</t>
  </si>
  <si>
    <t>Actual Total</t>
  </si>
  <si>
    <t>Estimate Total</t>
  </si>
  <si>
    <t>Overall Total</t>
  </si>
  <si>
    <t>Subtotal</t>
  </si>
  <si>
    <r>
      <rPr>
        <sz val="11"/>
        <rFont val="Calibri"/>
        <family val="2"/>
      </rPr>
      <t>11/08/11 - 8074</t>
    </r>
  </si>
  <si>
    <r>
      <rPr>
        <sz val="11"/>
        <rFont val="Calibri"/>
        <family val="2"/>
      </rPr>
      <t>12/07/11 - 9231</t>
    </r>
  </si>
  <si>
    <r>
      <rPr>
        <sz val="11"/>
        <rFont val="Calibri"/>
        <family val="2"/>
      </rPr>
      <t>October Payroll - paid 11/10/11</t>
    </r>
  </si>
  <si>
    <r>
      <rPr>
        <sz val="11"/>
        <rFont val="Calibri"/>
        <family val="2"/>
      </rPr>
      <t>November Payroll - paid 12/9/11</t>
    </r>
  </si>
  <si>
    <r>
      <rPr>
        <sz val="11"/>
        <rFont val="Calibri"/>
        <family val="2"/>
      </rPr>
      <t>12/07/11 - 9232</t>
    </r>
  </si>
  <si>
    <r>
      <rPr>
        <sz val="11"/>
        <rFont val="Calibri"/>
        <family val="2"/>
      </rPr>
      <t>02/08/12 - 11255</t>
    </r>
  </si>
  <si>
    <r>
      <rPr>
        <sz val="11"/>
        <rFont val="Calibri"/>
        <family val="2"/>
      </rPr>
      <t>January Payroll - paid 2/10/12</t>
    </r>
  </si>
  <si>
    <t xml:space="preserve">11/08/11 - 8075     </t>
  </si>
  <si>
    <t xml:space="preserve">11/08/11 - 8710      </t>
  </si>
  <si>
    <t xml:space="preserve">12/30/11 - 9622      </t>
  </si>
  <si>
    <t xml:space="preserve">02/29/12 - 11664    </t>
  </si>
  <si>
    <r>
      <rPr>
        <sz val="11"/>
        <rFont val="Calibri"/>
        <family val="2"/>
      </rPr>
      <t>Payroll-October 2011</t>
    </r>
  </si>
  <si>
    <r>
      <rPr>
        <sz val="11"/>
        <rFont val="Calibri"/>
        <family val="2"/>
      </rPr>
      <t>Dec 2011</t>
    </r>
  </si>
  <si>
    <r>
      <rPr>
        <sz val="11"/>
        <rFont val="Calibri"/>
        <family val="2"/>
      </rPr>
      <t>Feb 2012</t>
    </r>
  </si>
  <si>
    <r>
      <rPr>
        <sz val="11"/>
        <rFont val="Calibri"/>
        <family val="2"/>
      </rPr>
      <t>11/30/11 - 8711</t>
    </r>
  </si>
  <si>
    <r>
      <rPr>
        <sz val="11"/>
        <rFont val="Calibri"/>
        <family val="2"/>
      </rPr>
      <t>12/30/11 - 9623</t>
    </r>
  </si>
  <si>
    <r>
      <rPr>
        <sz val="11"/>
        <rFont val="Calibri"/>
        <family val="2"/>
      </rPr>
      <t>02/29/12 - 11665</t>
    </r>
  </si>
  <si>
    <r>
      <rPr>
        <sz val="11"/>
        <rFont val="Calibri"/>
        <family val="2"/>
      </rPr>
      <t>Banner Admin - IDC</t>
    </r>
  </si>
  <si>
    <r>
      <rPr>
        <sz val="11"/>
        <rFont val="Calibri"/>
        <family val="2"/>
      </rPr>
      <t>F&amp;A-November 2011</t>
    </r>
  </si>
  <si>
    <r>
      <rPr>
        <sz val="11"/>
        <rFont val="Calibri"/>
        <family val="2"/>
      </rPr>
      <t>F&amp;A Dec 2011</t>
    </r>
  </si>
  <si>
    <r>
      <rPr>
        <sz val="11"/>
        <rFont val="Calibri"/>
        <family val="2"/>
      </rPr>
      <t>F&amp;A Feb 2012</t>
    </r>
  </si>
  <si>
    <t>SUBTOTAL</t>
  </si>
  <si>
    <t>12/07/12 - 8621</t>
  </si>
  <si>
    <t>Payroll - November 2012 paid Dec 11, 2012</t>
  </si>
  <si>
    <t>Payroll - December 2012 paid Jan, 2012</t>
  </si>
  <si>
    <t>1/9/2013 - 9582</t>
  </si>
  <si>
    <t>12/7/12 - 8837</t>
  </si>
  <si>
    <t>Benefits - December 2012</t>
  </si>
  <si>
    <t>1/30/2013 - 9584</t>
  </si>
  <si>
    <t>F&amp;A Dec 2012</t>
  </si>
  <si>
    <t>F&amp;A January 2013</t>
  </si>
  <si>
    <t>Benefits - January 2013</t>
  </si>
  <si>
    <t>IDC - for Jan 2013 Payroll ESTIMATED</t>
  </si>
  <si>
    <t>IDC - for Feb 2013 Payroll ESTIMATED</t>
  </si>
  <si>
    <t>2/7/13 - 10358</t>
  </si>
  <si>
    <t>Payroll - January 2013 paid 2/7/13</t>
  </si>
  <si>
    <t>1/9/13 - 9583</t>
  </si>
  <si>
    <t>Payroll December 2012 paid Jan 11, 2013</t>
  </si>
  <si>
    <t>2/7/13 - 10359</t>
  </si>
  <si>
    <t>3/30/13 - 11198</t>
  </si>
  <si>
    <t>4/4/13 - 11116</t>
  </si>
  <si>
    <t>Payroll - January 2013, paid 2/7/13</t>
  </si>
  <si>
    <t>Payroll - February 2013, March 11, 2013</t>
  </si>
  <si>
    <t>Payroll corr from 4W3215 to4W3799 (3)</t>
  </si>
  <si>
    <t>2/7/13 - 10361</t>
  </si>
  <si>
    <t>3/30/13 - 11199</t>
  </si>
  <si>
    <t>Payroll January 2013 paid 2/7/13</t>
  </si>
  <si>
    <t>2/7/13 - 10363</t>
  </si>
  <si>
    <t>3/30/13 - 11200</t>
  </si>
  <si>
    <t>5/8/13 - 12945</t>
  </si>
  <si>
    <t>Payroll - April 2013 paid May 2013</t>
  </si>
  <si>
    <t>4/30/13 - 12115</t>
  </si>
  <si>
    <t>Payroll - March 2013 paid April 11, 2013</t>
  </si>
  <si>
    <t>4/30-13 - 12116</t>
  </si>
  <si>
    <t>4/30/13 - 12117</t>
  </si>
  <si>
    <t>5/30/13 - 12947</t>
  </si>
  <si>
    <t>Benefits - April 2013</t>
  </si>
  <si>
    <t>Benefits - May 2013</t>
  </si>
  <si>
    <t>4/30/13 - 12118</t>
  </si>
  <si>
    <t>5/30/13 - 12949</t>
  </si>
  <si>
    <t>F&amp;A April 2013</t>
  </si>
  <si>
    <t>F&amp;A May 2013</t>
  </si>
  <si>
    <t>Task Order #4 - WSRTC Meeting Coordination, Western States Forum Travel Support and Website Maintenance</t>
  </si>
  <si>
    <t>4W4418</t>
  </si>
  <si>
    <t>7/9/13 - 14260</t>
  </si>
  <si>
    <t>Payroll - June 2013 paid July 11, 2013</t>
  </si>
  <si>
    <t>6/30/13 - 14261</t>
  </si>
  <si>
    <t>F&amp;A June 2013</t>
  </si>
  <si>
    <t>6/30/13 - 14262</t>
  </si>
  <si>
    <t>11/6/13 - 6634</t>
  </si>
  <si>
    <t>Payroll - October 2013 paid 11/6/2013</t>
  </si>
  <si>
    <t>Payroll - November 2013 paid Dec 11, 2013</t>
  </si>
  <si>
    <t>12/9/2013 - 7345</t>
  </si>
  <si>
    <t>12/9/2013 - 7344</t>
  </si>
  <si>
    <t>12/30/13 - 7346</t>
  </si>
  <si>
    <t>11/6/13 - 6635</t>
  </si>
  <si>
    <t>Payroll - October 2013 paid 11/6/13</t>
  </si>
  <si>
    <t>11/06/13 - 6636</t>
  </si>
  <si>
    <t>12/30/13 - 7347</t>
  </si>
  <si>
    <t>Payroll October 2013 paid 11/6/13</t>
  </si>
  <si>
    <t>11/6/2013 - 6637</t>
  </si>
  <si>
    <t>12/30/13 - 7348</t>
  </si>
  <si>
    <t>F&amp;A November 2013</t>
  </si>
  <si>
    <t>F&amp;A December 2013</t>
  </si>
  <si>
    <t>1/08/14 - 8069</t>
  </si>
  <si>
    <t>Payroll December 2013, paid Jan 11, 2014</t>
  </si>
  <si>
    <t>03/11/14 - 9640</t>
  </si>
  <si>
    <t>February 2014 Payroll - paid 3/11/14</t>
  </si>
  <si>
    <t>01/08/14 - 8068</t>
  </si>
  <si>
    <t>Payroll - December 2013 paid Jan 11, 2014</t>
  </si>
  <si>
    <t>01/08/14 - 8070</t>
  </si>
  <si>
    <t>01/23/14 - 7547</t>
  </si>
  <si>
    <t>Corr Payroll from 4W4418 to 4W3799</t>
  </si>
  <si>
    <t>01/30/14 - 8071</t>
  </si>
  <si>
    <t>01/30/14 - 8073</t>
  </si>
  <si>
    <t>01/30/14 - 8074</t>
  </si>
  <si>
    <t>02/07/14 - 8866</t>
  </si>
  <si>
    <t>03/11/14 - 9641</t>
  </si>
  <si>
    <t>January 2014 payroll paid 2/7/14</t>
  </si>
  <si>
    <t>February 2014 Payroll paid 3/11/14</t>
  </si>
  <si>
    <t>01/30/14 - 8075</t>
  </si>
  <si>
    <t>02/07/14 - 8867</t>
  </si>
  <si>
    <t>03/11/14 - 9642</t>
  </si>
  <si>
    <t>F&amp;A January 2014</t>
  </si>
  <si>
    <t>F&amp;A February 2014</t>
  </si>
  <si>
    <t>F&amp;A March 2014</t>
  </si>
  <si>
    <t>04/09/14 - 10333</t>
  </si>
  <si>
    <t>March 2014 Payroll paid 4/9/14</t>
  </si>
  <si>
    <t>04/09/14 - 10334</t>
  </si>
  <si>
    <t>05/06/14 - 10574</t>
  </si>
  <si>
    <t>Service</t>
  </si>
  <si>
    <t>05/20/14 - 10610</t>
  </si>
  <si>
    <t>Printer Maintenance Acct</t>
  </si>
  <si>
    <t>Campus Service</t>
  </si>
  <si>
    <t>FedEx-Lamination for Posters</t>
  </si>
  <si>
    <t>Off-Campus Service</t>
  </si>
  <si>
    <t>Walmart - Industrial Strength Tape</t>
  </si>
  <si>
    <t>05/12/14 - 10573</t>
  </si>
  <si>
    <t>Supplies</t>
  </si>
  <si>
    <t>F&amp;A April 2014</t>
  </si>
  <si>
    <t>05/07/14 - 11265</t>
  </si>
  <si>
    <t>04/09/14 - 10335</t>
  </si>
  <si>
    <t>F&amp;A May 2014</t>
  </si>
  <si>
    <t>06/11/14 - 12164</t>
  </si>
  <si>
    <t>May 2014 payroll paid 6/11/14</t>
  </si>
  <si>
    <t>6/11/14 - 12165</t>
  </si>
  <si>
    <t>06/11/14 - 12166</t>
  </si>
  <si>
    <t>06/30/14 - 12167</t>
  </si>
  <si>
    <t>June 2014 payroll paid 6/11/14</t>
  </si>
  <si>
    <t>06/30/14 - 12168</t>
  </si>
  <si>
    <t>06/30/14 - 12169</t>
  </si>
  <si>
    <t>08/07/14 - 2864</t>
  </si>
  <si>
    <t>July 2014 Payroll paid 8/7/14</t>
  </si>
  <si>
    <t>09/09/14 - 3451</t>
  </si>
  <si>
    <t>payroll August 2014 paid Sept 11, 2014</t>
  </si>
  <si>
    <t>08/07/14 - 2865</t>
  </si>
  <si>
    <t>09/09/14 - 3452</t>
  </si>
  <si>
    <t>Payroll August 2014 paid Sept 11, 2014</t>
  </si>
  <si>
    <t>09/09/14 - 3453</t>
  </si>
  <si>
    <t>08/07/14 - 2866</t>
  </si>
  <si>
    <t>09/09/14 - 3454</t>
  </si>
  <si>
    <t>10/06/14 - 3746</t>
  </si>
  <si>
    <t>corr payroll from index 4W3799 to 4W5027</t>
  </si>
  <si>
    <t>08/07/14 - 2867</t>
  </si>
  <si>
    <t>Systems Lab Maintenance Account</t>
  </si>
  <si>
    <t>Lab Fee</t>
  </si>
  <si>
    <t>F&amp;A July 2014</t>
  </si>
  <si>
    <t>F&amp;A August 2014</t>
  </si>
  <si>
    <t>07/30/14 - 2543</t>
  </si>
  <si>
    <t>08/07/14 - 2868</t>
  </si>
  <si>
    <t>4W5052</t>
  </si>
  <si>
    <t>Task Order #5 - WSRTC Meeting Coordination, Western States Forum Travel Support and Website Maintenance</t>
  </si>
  <si>
    <t>payroll Sept 2014 paid Oct 11, 2014</t>
  </si>
  <si>
    <t>10/08/14 - 4002</t>
  </si>
  <si>
    <t>11/06/14 - 4524</t>
  </si>
  <si>
    <t>payroll October 2014 paid Nov 10, 2014</t>
  </si>
  <si>
    <t>10/08/14 - 4004</t>
  </si>
  <si>
    <t>payroll November 2014 paid Dec 11, 2014</t>
  </si>
  <si>
    <t>11/06/14 - 4526</t>
  </si>
  <si>
    <t>12/09/14 - 5347</t>
  </si>
  <si>
    <t>payroll November paid Dec 11, 2014</t>
  </si>
  <si>
    <t>Payroll October 2014 paid Nov 10, 2014</t>
  </si>
  <si>
    <t>10/08/14 - 4005</t>
  </si>
  <si>
    <t>11/06/14 - 4527</t>
  </si>
  <si>
    <t>10/08/14 - 4479</t>
  </si>
  <si>
    <t>11/10/14 - 5247</t>
  </si>
  <si>
    <t>12/11/14 - 5775</t>
  </si>
  <si>
    <t>September 2014 Payroll paid 10/8/14</t>
  </si>
  <si>
    <t>Payroll October 2014 paid 11/10/14</t>
  </si>
  <si>
    <t>November 2014 Payroll paid 12/11/14</t>
  </si>
  <si>
    <t>09/09/14 - 3816</t>
  </si>
  <si>
    <t>10/08/14 - 4480</t>
  </si>
  <si>
    <t>11/10/14 - 5248</t>
  </si>
  <si>
    <t>12/11/14 - 5776</t>
  </si>
  <si>
    <t>F&amp;A September 2014</t>
  </si>
  <si>
    <t>F&amp;A October 2014</t>
  </si>
  <si>
    <t>F&amp;A November 2014</t>
  </si>
  <si>
    <t>F&amp;A December 2014</t>
  </si>
  <si>
    <t>07/21/14 -217</t>
  </si>
  <si>
    <t>August 2014 Payroll paid 9/9/14</t>
  </si>
  <si>
    <t>09/09/14 - 3815</t>
  </si>
  <si>
    <t>01/11/15 - 6513</t>
  </si>
  <si>
    <t>November 2014 Payroll paid 1/11/15</t>
  </si>
  <si>
    <t>01/11/15 - 6514</t>
  </si>
  <si>
    <t>F&amp;A January 2015</t>
  </si>
  <si>
    <t>05/07/15 - 8781</t>
  </si>
  <si>
    <t>06/09/15 - 9661</t>
  </si>
  <si>
    <t>payroll April 2015 paid May 11, 2015</t>
  </si>
  <si>
    <t>payroll May 2015 paid June 2015</t>
  </si>
  <si>
    <t>Payroll April 2015 paid 5/7/15</t>
  </si>
  <si>
    <t>05/07/15 - 9483</t>
  </si>
  <si>
    <t>F&amp;A May 2015</t>
  </si>
  <si>
    <t>05/07/15 - 9484</t>
  </si>
  <si>
    <t>ESTIMATED JUNE PAYROLL</t>
  </si>
  <si>
    <t>January 2014 - Corr(1)</t>
  </si>
  <si>
    <t xml:space="preserve">January 2014 -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</si>
</sst>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61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Fill="1"/>
    <xf numFmtId="0" fontId="0" fillId="0" borderId="0" xfId="0" quotePrefix="1"/>
    <xf numFmtId="165" fontId="2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164" fontId="0" fillId="0" borderId="0" xfId="0" applyNumberFormat="1" applyFill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ill="1"/>
    <xf numFmtId="14" fontId="0" fillId="0" borderId="0" xfId="0" applyNumberFormat="1" applyFill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0" fillId="0" borderId="0" xfId="0"/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0" fillId="0" borderId="0" xfId="0"/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14" fontId="6" fillId="0" borderId="0" xfId="3" applyNumberFormat="1" applyFont="1" applyFill="1" applyBorder="1" applyAlignment="1">
      <alignment horizontal="left" vertical="top" wrapText="1"/>
    </xf>
    <xf numFmtId="0" fontId="0" fillId="0" borderId="0" xfId="0" applyFont="1"/>
    <xf numFmtId="165" fontId="0" fillId="0" borderId="0" xfId="0" applyNumberFormat="1" applyFont="1"/>
    <xf numFmtId="17" fontId="6" fillId="0" borderId="0" xfId="3" applyNumberFormat="1" applyFont="1" applyFill="1" applyBorder="1" applyAlignment="1">
      <alignment horizontal="left" vertical="top" wrapText="1"/>
    </xf>
    <xf numFmtId="14" fontId="7" fillId="0" borderId="0" xfId="3" applyNumberFormat="1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tabSelected="1" zoomScaleNormal="100" workbookViewId="0">
      <pane ySplit="6" topLeftCell="A7" activePane="bottomLeft" state="frozen"/>
      <selection pane="bottomLeft" activeCell="E149" sqref="E149"/>
    </sheetView>
  </sheetViews>
  <sheetFormatPr defaultRowHeight="15" x14ac:dyDescent="0.25"/>
  <cols>
    <col min="1" max="1" width="16.28515625" customWidth="1"/>
    <col min="2" max="2" width="19.140625" bestFit="1" customWidth="1"/>
    <col min="3" max="3" width="19.140625" style="16" customWidth="1"/>
    <col min="4" max="4" width="16.140625" customWidth="1"/>
    <col min="5" max="5" width="41.28515625" customWidth="1"/>
    <col min="6" max="6" width="12.5703125" customWidth="1"/>
    <col min="7" max="10" width="12.28515625" customWidth="1"/>
    <col min="11" max="11" width="13.42578125" customWidth="1"/>
    <col min="12" max="12" width="14.140625" customWidth="1"/>
    <col min="13" max="13" width="10" customWidth="1"/>
    <col min="14" max="14" width="42.5703125" bestFit="1" customWidth="1"/>
    <col min="15" max="15" width="19.5703125" customWidth="1"/>
    <col min="16" max="16" width="13.140625" bestFit="1" customWidth="1"/>
  </cols>
  <sheetData>
    <row r="1" spans="1:17" ht="20.25" customHeight="1" x14ac:dyDescent="0.25">
      <c r="A1" s="4" t="s">
        <v>36</v>
      </c>
    </row>
    <row r="2" spans="1:17" ht="23.25" customHeight="1" x14ac:dyDescent="0.25">
      <c r="A2" s="18" t="s">
        <v>32</v>
      </c>
      <c r="B2" s="2">
        <v>40817</v>
      </c>
      <c r="C2" s="18" t="s">
        <v>33</v>
      </c>
      <c r="D2" s="28">
        <v>150000</v>
      </c>
      <c r="E2" s="19" t="s">
        <v>13</v>
      </c>
      <c r="I2" s="19"/>
      <c r="J2" s="57"/>
      <c r="K2" s="57"/>
      <c r="L2" s="57"/>
      <c r="M2" s="57"/>
      <c r="N2" s="57"/>
      <c r="O2" s="57"/>
      <c r="P2" s="57"/>
      <c r="Q2" s="57"/>
    </row>
    <row r="3" spans="1:17" x14ac:dyDescent="0.25">
      <c r="A3" s="17" t="s">
        <v>37</v>
      </c>
      <c r="B3" s="2">
        <v>41912</v>
      </c>
      <c r="C3" s="18" t="s">
        <v>34</v>
      </c>
      <c r="D3" s="25">
        <v>0.42499999999999999</v>
      </c>
      <c r="E3" s="19" t="s">
        <v>15</v>
      </c>
      <c r="G3" s="15"/>
      <c r="H3" s="1"/>
      <c r="I3" s="15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8" t="s">
        <v>31</v>
      </c>
      <c r="B4" s="20">
        <v>42551</v>
      </c>
      <c r="C4" s="18" t="s">
        <v>35</v>
      </c>
      <c r="D4" s="28">
        <f>D2-L6</f>
        <v>52652.179999999993</v>
      </c>
      <c r="E4" s="16"/>
    </row>
    <row r="5" spans="1:17" x14ac:dyDescent="0.25">
      <c r="A5" s="4"/>
      <c r="B5" s="4"/>
      <c r="C5" s="17"/>
      <c r="D5" s="4"/>
      <c r="E5" s="4"/>
      <c r="F5" s="29" t="s">
        <v>3</v>
      </c>
      <c r="G5" s="29" t="s">
        <v>4</v>
      </c>
      <c r="H5" s="29" t="s">
        <v>38</v>
      </c>
      <c r="I5" s="30" t="s">
        <v>3</v>
      </c>
      <c r="J5" s="30" t="s">
        <v>4</v>
      </c>
      <c r="K5" s="26" t="s">
        <v>39</v>
      </c>
      <c r="L5" s="26" t="s">
        <v>40</v>
      </c>
      <c r="M5" s="26" t="s">
        <v>41</v>
      </c>
      <c r="N5" s="27" t="s">
        <v>12</v>
      </c>
      <c r="O5" s="59" t="s">
        <v>14</v>
      </c>
      <c r="P5" s="4"/>
    </row>
    <row r="6" spans="1:17" ht="15.75" thickBot="1" x14ac:dyDescent="0.3">
      <c r="A6" s="5" t="s">
        <v>0</v>
      </c>
      <c r="B6" s="5" t="s">
        <v>1</v>
      </c>
      <c r="C6" s="14" t="s">
        <v>30</v>
      </c>
      <c r="D6" s="6" t="s">
        <v>11</v>
      </c>
      <c r="E6" s="5" t="s">
        <v>2</v>
      </c>
      <c r="F6" s="28">
        <f t="shared" ref="F6:L6" si="0">SUM(F7:F1184)</f>
        <v>97347.82</v>
      </c>
      <c r="G6" s="28">
        <f t="shared" si="0"/>
        <v>0</v>
      </c>
      <c r="H6" s="28">
        <f t="shared" si="0"/>
        <v>97347.82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97347.82</v>
      </c>
      <c r="M6" s="28"/>
      <c r="N6" s="22"/>
      <c r="O6" s="60"/>
      <c r="P6" s="58" t="s">
        <v>8</v>
      </c>
      <c r="Q6" s="58"/>
    </row>
    <row r="7" spans="1:17" x14ac:dyDescent="0.25">
      <c r="A7" s="31" t="s">
        <v>42</v>
      </c>
      <c r="B7" s="32"/>
      <c r="C7" t="s">
        <v>5</v>
      </c>
      <c r="D7" t="s">
        <v>9</v>
      </c>
      <c r="E7" s="33" t="s">
        <v>44</v>
      </c>
      <c r="F7" s="3">
        <v>72.45</v>
      </c>
      <c r="G7" s="3"/>
      <c r="H7" s="3">
        <f>F7+G7</f>
        <v>72.45</v>
      </c>
      <c r="I7" s="9"/>
      <c r="J7" s="9">
        <f>IF(D7="Y", (I7*$D$3),0)</f>
        <v>0</v>
      </c>
      <c r="K7" s="9">
        <f>IF(H7&gt;0, 0, I7+J7)</f>
        <v>0</v>
      </c>
      <c r="L7" s="24">
        <f t="shared" ref="L7:L146" si="1">H7+K7</f>
        <v>72.45</v>
      </c>
      <c r="M7" s="3"/>
    </row>
    <row r="8" spans="1:17" x14ac:dyDescent="0.25">
      <c r="A8" s="31" t="s">
        <v>43</v>
      </c>
      <c r="B8" s="32"/>
      <c r="C8" t="s">
        <v>5</v>
      </c>
      <c r="D8" t="s">
        <v>9</v>
      </c>
      <c r="E8" s="33" t="s">
        <v>45</v>
      </c>
      <c r="F8" s="3">
        <v>84.39</v>
      </c>
      <c r="G8" s="3"/>
      <c r="H8" s="3">
        <f t="shared" ref="H8:H145" si="2">F8+G8</f>
        <v>84.39</v>
      </c>
      <c r="I8" s="9"/>
      <c r="J8" s="9">
        <f>IF(D8="Y", (I8*$D$3),0)</f>
        <v>0</v>
      </c>
      <c r="K8" s="9">
        <f t="shared" ref="K8:K145" si="3">IF(H8&gt;0, 0, I8+J8)</f>
        <v>0</v>
      </c>
      <c r="L8" s="24">
        <f t="shared" si="1"/>
        <v>84.39</v>
      </c>
      <c r="M8" s="3"/>
    </row>
    <row r="9" spans="1:17" s="49" customFormat="1" x14ac:dyDescent="0.25">
      <c r="A9" s="50"/>
      <c r="B9" s="50"/>
      <c r="E9" s="50"/>
      <c r="F9" s="24"/>
      <c r="G9" s="24"/>
      <c r="H9" s="24"/>
      <c r="I9" s="9"/>
      <c r="J9" s="9"/>
      <c r="K9" s="9"/>
      <c r="L9" s="21" t="s">
        <v>63</v>
      </c>
      <c r="M9" s="28">
        <f>SUM(L7:L9)</f>
        <v>156.84</v>
      </c>
    </row>
    <row r="10" spans="1:17" s="49" customFormat="1" x14ac:dyDescent="0.25">
      <c r="A10" s="50"/>
      <c r="B10" s="50"/>
      <c r="E10" s="50"/>
      <c r="F10" s="24"/>
      <c r="G10" s="24"/>
      <c r="H10" s="24"/>
      <c r="I10" s="9"/>
      <c r="J10" s="9"/>
      <c r="K10" s="9"/>
      <c r="L10" s="24"/>
      <c r="M10" s="24"/>
    </row>
    <row r="11" spans="1:17" x14ac:dyDescent="0.25">
      <c r="A11" s="34" t="s">
        <v>46</v>
      </c>
      <c r="B11" s="35"/>
      <c r="C11" t="s">
        <v>5</v>
      </c>
      <c r="D11" t="s">
        <v>9</v>
      </c>
      <c r="E11" s="36" t="s">
        <v>45</v>
      </c>
      <c r="F11" s="3">
        <v>176.34</v>
      </c>
      <c r="G11" s="3"/>
      <c r="H11" s="3">
        <f t="shared" si="2"/>
        <v>176.34</v>
      </c>
      <c r="I11" s="9"/>
      <c r="J11" s="9">
        <f>IF(D11="Y", (I11*$D$3),0)</f>
        <v>0</v>
      </c>
      <c r="K11" s="9">
        <f t="shared" si="3"/>
        <v>0</v>
      </c>
      <c r="L11" s="24">
        <f t="shared" si="1"/>
        <v>176.34</v>
      </c>
      <c r="M11" s="3"/>
    </row>
    <row r="12" spans="1:17" s="49" customFormat="1" x14ac:dyDescent="0.25">
      <c r="A12" s="50"/>
      <c r="B12" s="50"/>
      <c r="E12" s="50"/>
      <c r="F12" s="24"/>
      <c r="G12" s="24"/>
      <c r="H12" s="24"/>
      <c r="I12" s="9"/>
      <c r="J12" s="9"/>
      <c r="K12" s="9"/>
      <c r="L12" s="21" t="s">
        <v>63</v>
      </c>
      <c r="M12" s="28">
        <f>SUM(L11:L12)</f>
        <v>176.34</v>
      </c>
    </row>
    <row r="13" spans="1:17" s="49" customFormat="1" x14ac:dyDescent="0.25">
      <c r="A13" s="50"/>
      <c r="B13" s="50"/>
      <c r="E13" s="50"/>
      <c r="F13" s="24"/>
      <c r="G13" s="24"/>
      <c r="H13" s="24"/>
      <c r="I13" s="9"/>
      <c r="J13" s="9"/>
      <c r="K13" s="9"/>
      <c r="L13" s="21"/>
      <c r="M13" s="28"/>
    </row>
    <row r="14" spans="1:17" s="49" customFormat="1" x14ac:dyDescent="0.25">
      <c r="A14" s="51" t="s">
        <v>128</v>
      </c>
      <c r="B14" s="51"/>
      <c r="C14" s="49" t="s">
        <v>5</v>
      </c>
      <c r="D14" s="49" t="s">
        <v>9</v>
      </c>
      <c r="E14" s="51" t="s">
        <v>129</v>
      </c>
      <c r="F14" s="24">
        <v>53.17</v>
      </c>
      <c r="G14" s="24"/>
      <c r="H14" s="24">
        <f t="shared" ref="H14" si="4">F14+G14</f>
        <v>53.17</v>
      </c>
      <c r="I14" s="9"/>
      <c r="J14" s="9">
        <f>IF(D14="Y", (I14*$D$3),0)</f>
        <v>0</v>
      </c>
      <c r="K14" s="9">
        <f t="shared" ref="K14" si="5">IF(H14&gt;0, 0, I14+J14)</f>
        <v>0</v>
      </c>
      <c r="L14" s="24">
        <f t="shared" ref="L14" si="6">H14+K14</f>
        <v>53.17</v>
      </c>
      <c r="M14" s="24"/>
    </row>
    <row r="15" spans="1:17" s="49" customFormat="1" x14ac:dyDescent="0.25">
      <c r="A15" s="51" t="s">
        <v>148</v>
      </c>
      <c r="B15" s="51"/>
      <c r="C15" s="49" t="s">
        <v>5</v>
      </c>
      <c r="D15" s="49" t="s">
        <v>9</v>
      </c>
      <c r="E15" s="51" t="s">
        <v>149</v>
      </c>
      <c r="F15" s="24">
        <v>7.22</v>
      </c>
      <c r="G15" s="24"/>
      <c r="H15" s="24">
        <f t="shared" ref="H15" si="7">F15+G15</f>
        <v>7.22</v>
      </c>
      <c r="I15" s="9"/>
      <c r="J15" s="9">
        <f>IF(D15="Y", (I15*$D$3),0)</f>
        <v>0</v>
      </c>
      <c r="K15" s="9">
        <f t="shared" ref="K15" si="8">IF(H15&gt;0, 0, I15+J15)</f>
        <v>0</v>
      </c>
      <c r="L15" s="24">
        <f t="shared" ref="L15" si="9">H15+K15</f>
        <v>7.22</v>
      </c>
      <c r="M15" s="24"/>
    </row>
    <row r="16" spans="1:17" s="49" customFormat="1" x14ac:dyDescent="0.25">
      <c r="A16" s="56" t="s">
        <v>167</v>
      </c>
      <c r="B16" s="51"/>
      <c r="C16" s="49" t="s">
        <v>5</v>
      </c>
      <c r="D16" s="49" t="s">
        <v>9</v>
      </c>
      <c r="E16" s="51" t="s">
        <v>166</v>
      </c>
      <c r="F16" s="24">
        <v>10.01</v>
      </c>
      <c r="G16" s="24"/>
      <c r="H16" s="24">
        <f t="shared" ref="H16" si="10">F16+G16</f>
        <v>10.01</v>
      </c>
      <c r="I16" s="9"/>
      <c r="J16" s="9">
        <f>IF(D16="Y", (I16*$D$3),0)</f>
        <v>0</v>
      </c>
      <c r="K16" s="9">
        <f t="shared" ref="K16" si="11">IF(H16&gt;0, 0, I16+J16)</f>
        <v>0</v>
      </c>
      <c r="L16" s="24">
        <f t="shared" ref="L16" si="12">H16+K16</f>
        <v>10.01</v>
      </c>
      <c r="M16" s="24"/>
    </row>
    <row r="17" spans="1:17" s="49" customFormat="1" x14ac:dyDescent="0.25">
      <c r="A17" s="56" t="s">
        <v>178</v>
      </c>
      <c r="B17" s="51"/>
      <c r="C17" s="49" t="s">
        <v>5</v>
      </c>
      <c r="D17" s="49" t="s">
        <v>9</v>
      </c>
      <c r="E17" s="51" t="s">
        <v>179</v>
      </c>
      <c r="F17" s="24">
        <v>39.08</v>
      </c>
      <c r="G17" s="24"/>
      <c r="H17" s="24">
        <f t="shared" ref="H17:H20" si="13">F17+G17</f>
        <v>39.08</v>
      </c>
      <c r="I17" s="9"/>
      <c r="J17" s="9">
        <f t="shared" ref="J17:J20" si="14">IF(D17="Y", (I17*$D$3),0)</f>
        <v>0</v>
      </c>
      <c r="K17" s="9">
        <f t="shared" ref="K17:K20" si="15">IF(H17&gt;0, 0, I17+J17)</f>
        <v>0</v>
      </c>
      <c r="L17" s="24">
        <f t="shared" ref="L17:L20" si="16">H17+K17</f>
        <v>39.08</v>
      </c>
      <c r="M17" s="24"/>
    </row>
    <row r="18" spans="1:17" s="49" customFormat="1" x14ac:dyDescent="0.25">
      <c r="A18" s="56"/>
      <c r="B18" s="51"/>
      <c r="C18" s="49" t="s">
        <v>5</v>
      </c>
      <c r="D18" s="49" t="s">
        <v>9</v>
      </c>
      <c r="E18" s="51"/>
      <c r="F18" s="24"/>
      <c r="G18" s="24"/>
      <c r="H18" s="24">
        <f t="shared" si="13"/>
        <v>0</v>
      </c>
      <c r="I18" s="9"/>
      <c r="J18" s="9">
        <f t="shared" si="14"/>
        <v>0</v>
      </c>
      <c r="K18" s="9">
        <f t="shared" si="15"/>
        <v>0</v>
      </c>
      <c r="L18" s="24">
        <f t="shared" si="16"/>
        <v>0</v>
      </c>
      <c r="M18" s="24"/>
    </row>
    <row r="19" spans="1:17" s="49" customFormat="1" x14ac:dyDescent="0.25">
      <c r="A19" s="56"/>
      <c r="B19" s="51"/>
      <c r="C19" s="49" t="s">
        <v>5</v>
      </c>
      <c r="D19" s="49" t="s">
        <v>9</v>
      </c>
      <c r="E19" s="51"/>
      <c r="F19" s="24"/>
      <c r="G19" s="24"/>
      <c r="H19" s="24">
        <f t="shared" si="13"/>
        <v>0</v>
      </c>
      <c r="I19" s="9"/>
      <c r="J19" s="9">
        <f t="shared" si="14"/>
        <v>0</v>
      </c>
      <c r="K19" s="9">
        <f t="shared" si="15"/>
        <v>0</v>
      </c>
      <c r="L19" s="24">
        <f t="shared" si="16"/>
        <v>0</v>
      </c>
      <c r="M19" s="24"/>
    </row>
    <row r="20" spans="1:17" s="49" customFormat="1" x14ac:dyDescent="0.25">
      <c r="A20" s="56"/>
      <c r="B20" s="51"/>
      <c r="C20" s="49" t="s">
        <v>5</v>
      </c>
      <c r="D20" s="49" t="s">
        <v>9</v>
      </c>
      <c r="E20" s="51"/>
      <c r="F20" s="24"/>
      <c r="G20" s="24"/>
      <c r="H20" s="24">
        <f t="shared" si="13"/>
        <v>0</v>
      </c>
      <c r="I20" s="9"/>
      <c r="J20" s="9">
        <f t="shared" si="14"/>
        <v>0</v>
      </c>
      <c r="K20" s="9">
        <f t="shared" si="15"/>
        <v>0</v>
      </c>
      <c r="L20" s="24">
        <f t="shared" si="16"/>
        <v>0</v>
      </c>
      <c r="M20" s="24"/>
    </row>
    <row r="21" spans="1:17" s="49" customFormat="1" x14ac:dyDescent="0.25">
      <c r="A21" s="50"/>
      <c r="B21" s="50"/>
      <c r="E21" s="50"/>
      <c r="F21" s="24"/>
      <c r="G21" s="24"/>
      <c r="H21" s="24"/>
      <c r="I21" s="9"/>
      <c r="J21" s="9"/>
      <c r="K21" s="9"/>
      <c r="L21" s="21" t="s">
        <v>63</v>
      </c>
      <c r="M21" s="28">
        <f>SUM(L14:L21)</f>
        <v>109.48</v>
      </c>
    </row>
    <row r="22" spans="1:17" s="49" customFormat="1" x14ac:dyDescent="0.25">
      <c r="A22" s="50"/>
      <c r="B22" s="50"/>
      <c r="E22" s="50"/>
      <c r="F22" s="24"/>
      <c r="G22" s="24"/>
      <c r="H22" s="24"/>
      <c r="I22" s="9"/>
      <c r="J22" s="9"/>
      <c r="K22" s="9"/>
      <c r="L22" s="24"/>
      <c r="M22" s="24"/>
    </row>
    <row r="23" spans="1:17" x14ac:dyDescent="0.25">
      <c r="A23" s="37" t="s">
        <v>47</v>
      </c>
      <c r="B23" s="38"/>
      <c r="C23" t="s">
        <v>5</v>
      </c>
      <c r="D23" t="s">
        <v>9</v>
      </c>
      <c r="E23" s="39" t="s">
        <v>48</v>
      </c>
      <c r="F23" s="3">
        <v>93.75</v>
      </c>
      <c r="G23" s="3"/>
      <c r="H23" s="3">
        <f t="shared" si="2"/>
        <v>93.75</v>
      </c>
      <c r="I23" s="9"/>
      <c r="J23" s="9">
        <f t="shared" ref="J23:J27" si="17">IF(D23="Y", (I23*$D$3),0)</f>
        <v>0</v>
      </c>
      <c r="K23" s="9">
        <f t="shared" si="3"/>
        <v>0</v>
      </c>
      <c r="L23" s="24">
        <f t="shared" si="1"/>
        <v>93.75</v>
      </c>
      <c r="M23" s="3"/>
      <c r="Q23" s="3"/>
    </row>
    <row r="24" spans="1:17" s="49" customFormat="1" x14ac:dyDescent="0.25">
      <c r="A24" s="50" t="s">
        <v>64</v>
      </c>
      <c r="B24" s="51"/>
      <c r="C24" s="49" t="s">
        <v>5</v>
      </c>
      <c r="D24" s="49" t="s">
        <v>9</v>
      </c>
      <c r="E24" s="50" t="s">
        <v>65</v>
      </c>
      <c r="F24" s="24">
        <v>778.96</v>
      </c>
      <c r="G24" s="24"/>
      <c r="H24" s="24">
        <f t="shared" ref="H24:H25" si="18">F24+G24</f>
        <v>778.96</v>
      </c>
      <c r="I24" s="9"/>
      <c r="J24" s="9">
        <f t="shared" si="17"/>
        <v>0</v>
      </c>
      <c r="K24" s="9">
        <f t="shared" ref="K24" si="19">IF(H24&gt;0, 0, I24+J24)</f>
        <v>0</v>
      </c>
      <c r="L24" s="24">
        <f t="shared" ref="L24" si="20">H24+K24</f>
        <v>778.96</v>
      </c>
      <c r="M24" s="24"/>
      <c r="Q24" s="24"/>
    </row>
    <row r="25" spans="1:17" s="49" customFormat="1" x14ac:dyDescent="0.25">
      <c r="A25" s="50" t="s">
        <v>78</v>
      </c>
      <c r="B25" s="51"/>
      <c r="C25" s="49" t="s">
        <v>5</v>
      </c>
      <c r="D25" s="49" t="s">
        <v>9</v>
      </c>
      <c r="E25" s="50" t="s">
        <v>79</v>
      </c>
      <c r="F25" s="24">
        <v>173.53</v>
      </c>
      <c r="G25" s="24"/>
      <c r="H25" s="24">
        <f t="shared" si="18"/>
        <v>173.53</v>
      </c>
      <c r="I25" s="9"/>
      <c r="J25" s="9">
        <f t="shared" si="17"/>
        <v>0</v>
      </c>
      <c r="K25" s="9">
        <f t="shared" ref="K25" si="21">IF(H25&gt;0, 0, I25+J25)</f>
        <v>0</v>
      </c>
      <c r="L25" s="24">
        <f t="shared" ref="L25" si="22">H25+K25</f>
        <v>173.53</v>
      </c>
      <c r="M25" s="24"/>
      <c r="Q25" s="24"/>
    </row>
    <row r="26" spans="1:17" s="49" customFormat="1" x14ac:dyDescent="0.25">
      <c r="A26" s="50" t="s">
        <v>76</v>
      </c>
      <c r="B26" s="51"/>
      <c r="C26" s="53" t="s">
        <v>5</v>
      </c>
      <c r="D26" s="53" t="s">
        <v>9</v>
      </c>
      <c r="E26" s="50" t="s">
        <v>77</v>
      </c>
      <c r="F26" s="54">
        <v>19.28</v>
      </c>
      <c r="G26" s="54"/>
      <c r="H26" s="54">
        <f t="shared" ref="H26:H30" si="23">F26+G26</f>
        <v>19.28</v>
      </c>
      <c r="I26" s="54"/>
      <c r="J26" s="54">
        <f t="shared" si="17"/>
        <v>0</v>
      </c>
      <c r="K26" s="54">
        <f t="shared" ref="K26" si="24">IF(H26&gt;0, 0, I26+J26)</f>
        <v>0</v>
      </c>
      <c r="L26" s="54">
        <f t="shared" ref="L26" si="25">H26+K26</f>
        <v>19.28</v>
      </c>
      <c r="M26" s="24"/>
      <c r="Q26" s="24"/>
    </row>
    <row r="27" spans="1:17" s="49" customFormat="1" x14ac:dyDescent="0.25">
      <c r="A27" s="50" t="s">
        <v>91</v>
      </c>
      <c r="B27" s="51"/>
      <c r="C27" s="53" t="s">
        <v>5</v>
      </c>
      <c r="D27" s="53" t="s">
        <v>9</v>
      </c>
      <c r="E27" s="50" t="s">
        <v>92</v>
      </c>
      <c r="F27" s="54">
        <v>219.81</v>
      </c>
      <c r="G27" s="54"/>
      <c r="H27" s="54">
        <f t="shared" si="23"/>
        <v>219.81</v>
      </c>
      <c r="I27" s="54"/>
      <c r="J27" s="54">
        <f t="shared" si="17"/>
        <v>0</v>
      </c>
      <c r="K27" s="54">
        <f t="shared" ref="K27" si="26">IF(H27&gt;0, 0, I27+J27)</f>
        <v>0</v>
      </c>
      <c r="L27" s="54">
        <f t="shared" ref="L27" si="27">H27+K27</f>
        <v>219.81</v>
      </c>
      <c r="M27" s="24"/>
      <c r="Q27" s="24"/>
    </row>
    <row r="28" spans="1:17" s="49" customFormat="1" x14ac:dyDescent="0.25">
      <c r="A28" s="50" t="s">
        <v>111</v>
      </c>
      <c r="B28" s="51"/>
      <c r="C28" s="53" t="s">
        <v>5</v>
      </c>
      <c r="D28" s="53" t="s">
        <v>9</v>
      </c>
      <c r="E28" s="50" t="s">
        <v>112</v>
      </c>
      <c r="F28" s="54">
        <v>740.26</v>
      </c>
      <c r="G28" s="54"/>
      <c r="H28" s="54">
        <f t="shared" si="23"/>
        <v>740.26</v>
      </c>
      <c r="I28" s="54"/>
      <c r="J28" s="54">
        <f t="shared" ref="J28:J29" si="28">IF(D28="Y", (I28*$D$3),0)</f>
        <v>0</v>
      </c>
      <c r="K28" s="54">
        <f t="shared" ref="K28:K29" si="29">IF(H28&gt;0, 0, I28+J28)</f>
        <v>0</v>
      </c>
      <c r="L28" s="54">
        <f t="shared" ref="L28:L29" si="30">H28+K28</f>
        <v>740.26</v>
      </c>
      <c r="M28" s="24"/>
      <c r="Q28" s="24"/>
    </row>
    <row r="29" spans="1:17" s="49" customFormat="1" x14ac:dyDescent="0.25">
      <c r="A29" s="50" t="s">
        <v>114</v>
      </c>
      <c r="B29" s="51"/>
      <c r="C29" s="53" t="s">
        <v>5</v>
      </c>
      <c r="D29" s="53" t="s">
        <v>9</v>
      </c>
      <c r="E29" s="50" t="s">
        <v>113</v>
      </c>
      <c r="F29" s="54">
        <v>1171.76</v>
      </c>
      <c r="G29" s="54"/>
      <c r="H29" s="54">
        <f t="shared" si="23"/>
        <v>1171.76</v>
      </c>
      <c r="I29" s="54"/>
      <c r="J29" s="54">
        <f t="shared" si="28"/>
        <v>0</v>
      </c>
      <c r="K29" s="54">
        <f t="shared" si="29"/>
        <v>0</v>
      </c>
      <c r="L29" s="54">
        <f t="shared" si="30"/>
        <v>1171.76</v>
      </c>
      <c r="M29" s="24"/>
      <c r="Q29" s="24"/>
    </row>
    <row r="30" spans="1:17" s="49" customFormat="1" x14ac:dyDescent="0.25">
      <c r="A30" s="50" t="s">
        <v>126</v>
      </c>
      <c r="B30" s="51"/>
      <c r="C30" s="53" t="s">
        <v>5</v>
      </c>
      <c r="D30" s="53" t="s">
        <v>9</v>
      </c>
      <c r="E30" s="50" t="s">
        <v>127</v>
      </c>
      <c r="F30" s="54">
        <v>1610.01</v>
      </c>
      <c r="G30" s="54"/>
      <c r="H30" s="54">
        <f t="shared" si="23"/>
        <v>1610.01</v>
      </c>
      <c r="I30" s="54"/>
      <c r="J30" s="54">
        <f t="shared" ref="J30" si="31">IF(D30="Y", (I30*$D$3),0)</f>
        <v>0</v>
      </c>
      <c r="K30" s="54">
        <f t="shared" ref="K30" si="32">IF(H30&gt;0, 0, I30+J30)</f>
        <v>0</v>
      </c>
      <c r="L30" s="54">
        <f t="shared" ref="L30" si="33">H30+K30</f>
        <v>1610.01</v>
      </c>
      <c r="M30" s="24"/>
      <c r="Q30" s="24"/>
    </row>
    <row r="31" spans="1:17" s="49" customFormat="1" x14ac:dyDescent="0.25">
      <c r="A31" s="50" t="s">
        <v>168</v>
      </c>
      <c r="B31" s="51"/>
      <c r="C31" s="53" t="s">
        <v>5</v>
      </c>
      <c r="D31" s="53" t="s">
        <v>9</v>
      </c>
      <c r="E31" s="51" t="s">
        <v>166</v>
      </c>
      <c r="F31" s="54">
        <v>2921.47</v>
      </c>
      <c r="G31" s="54"/>
      <c r="H31" s="54">
        <f t="shared" ref="H31" si="34">F31+G31</f>
        <v>2921.47</v>
      </c>
      <c r="I31" s="54"/>
      <c r="J31" s="54">
        <f t="shared" ref="J31" si="35">IF(D31="Y", (I31*$D$3),0)</f>
        <v>0</v>
      </c>
      <c r="K31" s="54">
        <f t="shared" ref="K31" si="36">IF(H31&gt;0, 0, I31+J31)</f>
        <v>0</v>
      </c>
      <c r="L31" s="54">
        <f t="shared" ref="L31" si="37">H31+K31</f>
        <v>2921.47</v>
      </c>
      <c r="M31" s="24"/>
      <c r="Q31" s="24"/>
    </row>
    <row r="32" spans="1:17" s="49" customFormat="1" x14ac:dyDescent="0.25">
      <c r="A32" s="50" t="s">
        <v>169</v>
      </c>
      <c r="B32" s="51"/>
      <c r="C32" s="53" t="s">
        <v>5</v>
      </c>
      <c r="D32" s="53" t="s">
        <v>9</v>
      </c>
      <c r="E32" s="51" t="s">
        <v>170</v>
      </c>
      <c r="F32" s="54">
        <v>2050.5700000000002</v>
      </c>
      <c r="G32" s="54"/>
      <c r="H32" s="54">
        <f t="shared" ref="H32" si="38">F32+G32</f>
        <v>2050.5700000000002</v>
      </c>
      <c r="I32" s="54"/>
      <c r="J32" s="54">
        <f t="shared" ref="J32" si="39">IF(D32="Y", (I32*$D$3),0)</f>
        <v>0</v>
      </c>
      <c r="K32" s="54">
        <f t="shared" ref="K32" si="40">IF(H32&gt;0, 0, I32+J32)</f>
        <v>0</v>
      </c>
      <c r="L32" s="54">
        <f t="shared" ref="L32" si="41">H32+K32</f>
        <v>2050.5700000000002</v>
      </c>
      <c r="M32" s="24"/>
      <c r="Q32" s="24"/>
    </row>
    <row r="33" spans="1:17" s="49" customFormat="1" x14ac:dyDescent="0.25">
      <c r="A33" s="50" t="s">
        <v>177</v>
      </c>
      <c r="B33" s="51"/>
      <c r="C33" s="53" t="s">
        <v>5</v>
      </c>
      <c r="D33" s="53" t="s">
        <v>9</v>
      </c>
      <c r="E33" s="51" t="s">
        <v>174</v>
      </c>
      <c r="F33" s="54">
        <v>3056.07</v>
      </c>
      <c r="G33" s="54"/>
      <c r="H33" s="54">
        <f t="shared" ref="H33:H35" si="42">F33+G33</f>
        <v>3056.07</v>
      </c>
      <c r="I33" s="54"/>
      <c r="J33" s="54">
        <f t="shared" ref="J33:J35" si="43">IF(D33="Y", (I33*$D$3),0)</f>
        <v>0</v>
      </c>
      <c r="K33" s="54">
        <f t="shared" ref="K33:K35" si="44">IF(H33&gt;0, 0, I33+J33)</f>
        <v>0</v>
      </c>
      <c r="L33" s="54">
        <f t="shared" ref="L33:L35" si="45">H33+K33</f>
        <v>3056.07</v>
      </c>
      <c r="M33" s="24"/>
      <c r="Q33" s="24"/>
    </row>
    <row r="34" spans="1:17" s="49" customFormat="1" x14ac:dyDescent="0.25">
      <c r="A34" s="50" t="s">
        <v>180</v>
      </c>
      <c r="B34" s="51"/>
      <c r="C34" s="53" t="s">
        <v>5</v>
      </c>
      <c r="D34" s="53" t="s">
        <v>9</v>
      </c>
      <c r="E34" s="51" t="s">
        <v>179</v>
      </c>
      <c r="F34" s="54">
        <v>3285.67</v>
      </c>
      <c r="G34" s="54"/>
      <c r="H34" s="54">
        <f t="shared" si="42"/>
        <v>3285.67</v>
      </c>
      <c r="I34" s="54"/>
      <c r="J34" s="54">
        <f t="shared" si="43"/>
        <v>0</v>
      </c>
      <c r="K34" s="54">
        <f t="shared" si="44"/>
        <v>0</v>
      </c>
      <c r="L34" s="54">
        <f t="shared" si="45"/>
        <v>3285.67</v>
      </c>
      <c r="M34" s="24"/>
      <c r="Q34" s="24"/>
    </row>
    <row r="35" spans="1:17" s="49" customFormat="1" x14ac:dyDescent="0.25">
      <c r="A35" s="50" t="s">
        <v>198</v>
      </c>
      <c r="B35" s="51"/>
      <c r="C35" s="53" t="s">
        <v>5</v>
      </c>
      <c r="D35" s="53" t="s">
        <v>9</v>
      </c>
      <c r="E35" s="50" t="s">
        <v>194</v>
      </c>
      <c r="F35" s="54">
        <v>3958.64</v>
      </c>
      <c r="G35" s="54"/>
      <c r="H35" s="54">
        <f t="shared" si="42"/>
        <v>3958.64</v>
      </c>
      <c r="I35" s="54"/>
      <c r="J35" s="54">
        <f t="shared" si="43"/>
        <v>0</v>
      </c>
      <c r="K35" s="54">
        <f t="shared" si="44"/>
        <v>0</v>
      </c>
      <c r="L35" s="54">
        <f t="shared" si="45"/>
        <v>3958.64</v>
      </c>
      <c r="M35" s="24"/>
      <c r="Q35" s="24"/>
    </row>
    <row r="36" spans="1:17" s="49" customFormat="1" x14ac:dyDescent="0.25">
      <c r="A36" s="50" t="s">
        <v>200</v>
      </c>
      <c r="B36" s="51"/>
      <c r="C36" s="53" t="s">
        <v>5</v>
      </c>
      <c r="D36" s="53" t="s">
        <v>9</v>
      </c>
      <c r="E36" s="50" t="s">
        <v>197</v>
      </c>
      <c r="F36" s="54">
        <v>2418.61</v>
      </c>
      <c r="G36" s="54"/>
      <c r="H36" s="54">
        <f t="shared" ref="H36:H38" si="46">F36+G36</f>
        <v>2418.61</v>
      </c>
      <c r="I36" s="54"/>
      <c r="J36" s="54">
        <f t="shared" ref="J36:J38" si="47">IF(D36="Y", (I36*$D$3),0)</f>
        <v>0</v>
      </c>
      <c r="K36" s="54">
        <f t="shared" ref="K36:K38" si="48">IF(H36&gt;0, 0, I36+J36)</f>
        <v>0</v>
      </c>
      <c r="L36" s="54">
        <f t="shared" ref="L36:L38" si="49">H36+K36</f>
        <v>2418.61</v>
      </c>
      <c r="M36" s="24"/>
      <c r="Q36" s="24"/>
    </row>
    <row r="37" spans="1:17" s="49" customFormat="1" x14ac:dyDescent="0.25">
      <c r="A37" s="50" t="s">
        <v>201</v>
      </c>
      <c r="B37" s="51"/>
      <c r="C37" s="53" t="s">
        <v>5</v>
      </c>
      <c r="D37" s="53" t="s">
        <v>9</v>
      </c>
      <c r="E37" s="50" t="s">
        <v>199</v>
      </c>
      <c r="F37" s="54">
        <v>288.02999999999997</v>
      </c>
      <c r="G37" s="54"/>
      <c r="H37" s="54">
        <f t="shared" si="46"/>
        <v>288.02999999999997</v>
      </c>
      <c r="I37" s="54"/>
      <c r="J37" s="54">
        <f t="shared" si="47"/>
        <v>0</v>
      </c>
      <c r="K37" s="54">
        <f t="shared" si="48"/>
        <v>0</v>
      </c>
      <c r="L37" s="54">
        <f t="shared" si="49"/>
        <v>288.02999999999997</v>
      </c>
      <c r="M37" s="24"/>
      <c r="Q37" s="24"/>
    </row>
    <row r="38" spans="1:17" s="49" customFormat="1" x14ac:dyDescent="0.25">
      <c r="A38" s="50"/>
      <c r="B38" s="51"/>
      <c r="C38" s="53"/>
      <c r="D38" s="53"/>
      <c r="E38" s="50"/>
      <c r="F38" s="54">
        <v>0</v>
      </c>
      <c r="G38" s="54"/>
      <c r="H38" s="54">
        <f t="shared" si="46"/>
        <v>0</v>
      </c>
      <c r="I38" s="54"/>
      <c r="J38" s="54">
        <f t="shared" si="47"/>
        <v>0</v>
      </c>
      <c r="K38" s="54">
        <f t="shared" si="48"/>
        <v>0</v>
      </c>
      <c r="L38" s="54">
        <f t="shared" si="49"/>
        <v>0</v>
      </c>
      <c r="M38" s="24"/>
      <c r="Q38" s="24"/>
    </row>
    <row r="39" spans="1:17" s="49" customFormat="1" x14ac:dyDescent="0.25">
      <c r="A39" s="50"/>
      <c r="B39" s="51"/>
      <c r="E39" s="50"/>
      <c r="F39" s="24"/>
      <c r="G39" s="24"/>
      <c r="H39" s="24"/>
      <c r="I39" s="9"/>
      <c r="J39" s="9"/>
      <c r="K39" s="9"/>
      <c r="L39" s="21" t="s">
        <v>63</v>
      </c>
      <c r="M39" s="28">
        <f>SUM(L23:L39)</f>
        <v>22786.42</v>
      </c>
      <c r="Q39" s="24"/>
    </row>
    <row r="40" spans="1:17" s="49" customFormat="1" x14ac:dyDescent="0.25">
      <c r="A40" s="50"/>
      <c r="B40" s="51"/>
      <c r="E40" s="50"/>
      <c r="F40" s="24"/>
      <c r="G40" s="24"/>
      <c r="H40" s="24"/>
      <c r="I40" s="9"/>
      <c r="J40" s="9"/>
      <c r="K40" s="9"/>
      <c r="L40" s="21"/>
      <c r="M40" s="28"/>
      <c r="Q40" s="24"/>
    </row>
    <row r="41" spans="1:17" s="49" customFormat="1" x14ac:dyDescent="0.25">
      <c r="A41" s="50" t="s">
        <v>80</v>
      </c>
      <c r="B41" s="51"/>
      <c r="C41" s="49" t="s">
        <v>5</v>
      </c>
      <c r="D41" s="49" t="s">
        <v>9</v>
      </c>
      <c r="E41" s="50" t="s">
        <v>83</v>
      </c>
      <c r="F41" s="24">
        <v>259.95999999999998</v>
      </c>
      <c r="G41" s="24"/>
      <c r="H41" s="24">
        <f t="shared" ref="H41:H43" si="50">F41+G41</f>
        <v>259.95999999999998</v>
      </c>
      <c r="I41" s="9"/>
      <c r="J41" s="9">
        <f>IF(D41="Y", (I41*$D$3),0)</f>
        <v>0</v>
      </c>
      <c r="K41" s="9">
        <f t="shared" ref="K41:K43" si="51">IF(H41&gt;0, 0, I41+J41)</f>
        <v>0</v>
      </c>
      <c r="L41" s="24">
        <f t="shared" ref="L41:L43" si="52">H41+K41</f>
        <v>259.95999999999998</v>
      </c>
      <c r="M41" s="24"/>
      <c r="Q41" s="24"/>
    </row>
    <row r="42" spans="1:17" s="49" customFormat="1" x14ac:dyDescent="0.25">
      <c r="A42" s="50" t="s">
        <v>81</v>
      </c>
      <c r="B42" s="51"/>
      <c r="C42" s="49" t="s">
        <v>5</v>
      </c>
      <c r="D42" s="49" t="s">
        <v>9</v>
      </c>
      <c r="E42" s="50" t="s">
        <v>84</v>
      </c>
      <c r="F42" s="24">
        <v>560</v>
      </c>
      <c r="G42" s="24"/>
      <c r="H42" s="24">
        <f t="shared" si="50"/>
        <v>560</v>
      </c>
      <c r="I42" s="9"/>
      <c r="J42" s="9">
        <f>IF(D42="Y", (I42*$D$3),0)</f>
        <v>0</v>
      </c>
      <c r="K42" s="9">
        <f t="shared" si="51"/>
        <v>0</v>
      </c>
      <c r="L42" s="24">
        <f t="shared" si="52"/>
        <v>560</v>
      </c>
      <c r="M42" s="24"/>
      <c r="Q42" s="24"/>
    </row>
    <row r="43" spans="1:17" s="49" customFormat="1" x14ac:dyDescent="0.25">
      <c r="A43" s="50" t="s">
        <v>95</v>
      </c>
      <c r="B43" s="51"/>
      <c r="C43" s="49" t="s">
        <v>5</v>
      </c>
      <c r="D43" s="49" t="s">
        <v>9</v>
      </c>
      <c r="E43" s="50" t="s">
        <v>94</v>
      </c>
      <c r="F43" s="54">
        <v>265.05</v>
      </c>
      <c r="G43" s="54"/>
      <c r="H43" s="54">
        <f t="shared" si="50"/>
        <v>265.05</v>
      </c>
      <c r="I43" s="54"/>
      <c r="J43" s="54">
        <f>IF(D43="Y", (I43*$D$3),0)</f>
        <v>0</v>
      </c>
      <c r="K43" s="54">
        <f t="shared" si="51"/>
        <v>0</v>
      </c>
      <c r="L43" s="54">
        <f t="shared" si="52"/>
        <v>265.05</v>
      </c>
      <c r="M43" s="24"/>
      <c r="Q43" s="24"/>
    </row>
    <row r="44" spans="1:17" s="49" customFormat="1" x14ac:dyDescent="0.25">
      <c r="A44" s="50" t="s">
        <v>106</v>
      </c>
      <c r="B44" s="51"/>
      <c r="C44" s="49" t="s">
        <v>5</v>
      </c>
      <c r="D44" s="49" t="s">
        <v>9</v>
      </c>
      <c r="E44" s="50" t="s">
        <v>107</v>
      </c>
      <c r="F44" s="54">
        <v>159.30000000000001</v>
      </c>
      <c r="G44" s="54"/>
      <c r="H44" s="54">
        <f t="shared" ref="H44:H47" si="53">F44+G44</f>
        <v>159.30000000000001</v>
      </c>
      <c r="I44" s="54"/>
      <c r="J44" s="54">
        <f>IF(D44="Y", (I44*$D$3),0)</f>
        <v>0</v>
      </c>
      <c r="K44" s="54">
        <f t="shared" ref="K44" si="54">IF(H44&gt;0, 0, I44+J44)</f>
        <v>0</v>
      </c>
      <c r="L44" s="54">
        <f t="shared" ref="L44" si="55">H44+K44</f>
        <v>159.30000000000001</v>
      </c>
      <c r="M44" s="24"/>
      <c r="Q44" s="24"/>
    </row>
    <row r="45" spans="1:17" s="49" customFormat="1" x14ac:dyDescent="0.25">
      <c r="A45" s="50" t="s">
        <v>117</v>
      </c>
      <c r="B45" s="51"/>
      <c r="C45" s="49" t="s">
        <v>5</v>
      </c>
      <c r="D45" s="49" t="s">
        <v>9</v>
      </c>
      <c r="E45" s="50" t="s">
        <v>118</v>
      </c>
      <c r="F45" s="54">
        <v>285.16000000000003</v>
      </c>
      <c r="G45" s="54"/>
      <c r="H45" s="54">
        <f t="shared" si="53"/>
        <v>285.16000000000003</v>
      </c>
      <c r="I45" s="54"/>
      <c r="J45" s="54">
        <f t="shared" ref="J45:J46" si="56">IF(D45="Y", (I45*$D$3),0)</f>
        <v>0</v>
      </c>
      <c r="K45" s="54">
        <f t="shared" ref="K45:K46" si="57">IF(H45&gt;0, 0, I45+J45)</f>
        <v>0</v>
      </c>
      <c r="L45" s="54">
        <f t="shared" ref="L45:L46" si="58">H45+K45</f>
        <v>285.16000000000003</v>
      </c>
      <c r="M45" s="24"/>
      <c r="Q45" s="24"/>
    </row>
    <row r="46" spans="1:17" s="49" customFormat="1" x14ac:dyDescent="0.25">
      <c r="A46" s="50" t="s">
        <v>116</v>
      </c>
      <c r="B46" s="51"/>
      <c r="C46" s="49" t="s">
        <v>5</v>
      </c>
      <c r="D46" s="49" t="s">
        <v>9</v>
      </c>
      <c r="E46" s="50" t="s">
        <v>113</v>
      </c>
      <c r="F46" s="54">
        <v>255</v>
      </c>
      <c r="G46" s="54"/>
      <c r="H46" s="54">
        <f t="shared" si="53"/>
        <v>255</v>
      </c>
      <c r="I46" s="54"/>
      <c r="J46" s="54">
        <f t="shared" si="56"/>
        <v>0</v>
      </c>
      <c r="K46" s="54">
        <f t="shared" si="57"/>
        <v>0</v>
      </c>
      <c r="L46" s="54">
        <f t="shared" si="58"/>
        <v>255</v>
      </c>
      <c r="M46" s="24"/>
      <c r="Q46" s="24"/>
    </row>
    <row r="47" spans="1:17" s="49" customFormat="1" x14ac:dyDescent="0.25">
      <c r="A47" s="50" t="s">
        <v>132</v>
      </c>
      <c r="B47" s="51"/>
      <c r="C47" s="49" t="s">
        <v>5</v>
      </c>
      <c r="D47" s="49" t="s">
        <v>9</v>
      </c>
      <c r="E47" s="50" t="s">
        <v>131</v>
      </c>
      <c r="F47" s="54">
        <v>465</v>
      </c>
      <c r="G47" s="54"/>
      <c r="H47" s="54">
        <f t="shared" si="53"/>
        <v>465</v>
      </c>
      <c r="I47" s="54"/>
      <c r="J47" s="54">
        <f t="shared" ref="J47" si="59">IF(D47="Y", (I47*$D$3),0)</f>
        <v>0</v>
      </c>
      <c r="K47" s="54">
        <f t="shared" ref="K47" si="60">IF(H47&gt;0, 0, I47+J47)</f>
        <v>0</v>
      </c>
      <c r="L47" s="54">
        <f t="shared" ref="L47" si="61">H47+K47</f>
        <v>465</v>
      </c>
      <c r="M47" s="24"/>
      <c r="Q47" s="24"/>
    </row>
    <row r="48" spans="1:17" s="49" customFormat="1" x14ac:dyDescent="0.25">
      <c r="A48" s="50" t="s">
        <v>204</v>
      </c>
      <c r="B48" s="51"/>
      <c r="C48" s="49" t="s">
        <v>5</v>
      </c>
      <c r="D48" s="49" t="s">
        <v>9</v>
      </c>
      <c r="E48" s="50" t="s">
        <v>194</v>
      </c>
      <c r="F48" s="54">
        <v>647.89</v>
      </c>
      <c r="G48" s="54"/>
      <c r="H48" s="54">
        <f t="shared" ref="H48:H49" si="62">F48+G48</f>
        <v>647.89</v>
      </c>
      <c r="I48" s="54"/>
      <c r="J48" s="54">
        <f t="shared" ref="J48:J49" si="63">IF(D48="Y", (I48*$D$3),0)</f>
        <v>0</v>
      </c>
      <c r="K48" s="54">
        <f t="shared" ref="K48:K49" si="64">IF(H48&gt;0, 0, I48+J48)</f>
        <v>0</v>
      </c>
      <c r="L48" s="54">
        <f t="shared" ref="L48:L49" si="65">H48+K48</f>
        <v>647.89</v>
      </c>
      <c r="M48" s="24"/>
      <c r="Q48" s="24"/>
    </row>
    <row r="49" spans="1:17" s="49" customFormat="1" x14ac:dyDescent="0.25">
      <c r="A49" s="50" t="s">
        <v>205</v>
      </c>
      <c r="B49" s="51"/>
      <c r="C49" s="49" t="s">
        <v>5</v>
      </c>
      <c r="D49" s="49" t="s">
        <v>9</v>
      </c>
      <c r="E49" s="50" t="s">
        <v>203</v>
      </c>
      <c r="F49" s="54">
        <v>311.89</v>
      </c>
      <c r="G49" s="54"/>
      <c r="H49" s="54">
        <f t="shared" si="62"/>
        <v>311.89</v>
      </c>
      <c r="I49" s="54"/>
      <c r="J49" s="54">
        <f t="shared" si="63"/>
        <v>0</v>
      </c>
      <c r="K49" s="54">
        <f t="shared" si="64"/>
        <v>0</v>
      </c>
      <c r="L49" s="54">
        <f t="shared" si="65"/>
        <v>311.89</v>
      </c>
      <c r="M49" s="24"/>
      <c r="Q49" s="24"/>
    </row>
    <row r="50" spans="1:17" s="49" customFormat="1" x14ac:dyDescent="0.25">
      <c r="A50" s="50"/>
      <c r="B50" s="51"/>
      <c r="E50" s="50"/>
      <c r="F50" s="24"/>
      <c r="G50" s="24"/>
      <c r="H50" s="24"/>
      <c r="I50" s="9"/>
      <c r="J50" s="9"/>
      <c r="K50" s="9"/>
      <c r="L50" s="21" t="s">
        <v>63</v>
      </c>
      <c r="M50" s="28">
        <f>SUM(L41:L50)</f>
        <v>3209.25</v>
      </c>
      <c r="Q50" s="24"/>
    </row>
    <row r="51" spans="1:17" s="49" customFormat="1" x14ac:dyDescent="0.25">
      <c r="A51" s="50"/>
      <c r="B51" s="51"/>
      <c r="E51" s="50"/>
      <c r="F51" s="24"/>
      <c r="G51" s="24"/>
      <c r="H51" s="24"/>
      <c r="I51" s="9"/>
      <c r="J51" s="9"/>
      <c r="K51" s="9"/>
      <c r="L51" s="21"/>
      <c r="M51" s="28"/>
      <c r="Q51" s="24"/>
    </row>
    <row r="52" spans="1:17" s="49" customFormat="1" x14ac:dyDescent="0.25">
      <c r="A52" s="50" t="s">
        <v>82</v>
      </c>
      <c r="B52" s="51"/>
      <c r="C52" s="49" t="s">
        <v>5</v>
      </c>
      <c r="D52" s="49" t="s">
        <v>9</v>
      </c>
      <c r="E52" s="50" t="s">
        <v>85</v>
      </c>
      <c r="F52" s="24">
        <v>104.85</v>
      </c>
      <c r="G52" s="24"/>
      <c r="H52" s="24">
        <f t="shared" ref="H52:H53" si="66">F52+G52</f>
        <v>104.85</v>
      </c>
      <c r="I52" s="9"/>
      <c r="J52" s="9">
        <f>IF(D52="Y", (I52*$D$3),0)</f>
        <v>0</v>
      </c>
      <c r="K52" s="9">
        <f t="shared" ref="K52:K53" si="67">IF(H52&gt;0, 0, I52+J52)</f>
        <v>0</v>
      </c>
      <c r="L52" s="24">
        <f t="shared" ref="L52:L53" si="68">H52+K52</f>
        <v>104.85</v>
      </c>
      <c r="M52" s="24"/>
      <c r="Q52" s="24"/>
    </row>
    <row r="53" spans="1:17" s="49" customFormat="1" x14ac:dyDescent="0.25">
      <c r="A53" s="50" t="s">
        <v>93</v>
      </c>
      <c r="B53" s="51"/>
      <c r="C53" s="53" t="s">
        <v>5</v>
      </c>
      <c r="D53" s="53" t="s">
        <v>9</v>
      </c>
      <c r="E53" s="50" t="s">
        <v>94</v>
      </c>
      <c r="F53" s="54">
        <v>264.14999999999998</v>
      </c>
      <c r="G53" s="54"/>
      <c r="H53" s="54">
        <f t="shared" si="66"/>
        <v>264.14999999999998</v>
      </c>
      <c r="I53" s="54"/>
      <c r="J53" s="54">
        <f>IF(D53="Y", (I53*$D$3),0)</f>
        <v>0</v>
      </c>
      <c r="K53" s="54">
        <f t="shared" si="67"/>
        <v>0</v>
      </c>
      <c r="L53" s="54">
        <f t="shared" si="68"/>
        <v>264.14999999999998</v>
      </c>
      <c r="M53" s="24"/>
      <c r="Q53" s="24"/>
    </row>
    <row r="54" spans="1:17" s="49" customFormat="1" x14ac:dyDescent="0.25">
      <c r="A54" s="50" t="s">
        <v>181</v>
      </c>
      <c r="B54" s="51"/>
      <c r="C54" s="53" t="s">
        <v>5</v>
      </c>
      <c r="D54" s="53" t="s">
        <v>9</v>
      </c>
      <c r="E54" s="50" t="s">
        <v>174</v>
      </c>
      <c r="F54" s="54">
        <v>407.81</v>
      </c>
      <c r="G54" s="54"/>
      <c r="H54" s="54">
        <f t="shared" ref="H54:H56" si="69">F54+G54</f>
        <v>407.81</v>
      </c>
      <c r="I54" s="54"/>
      <c r="J54" s="54">
        <f t="shared" ref="J54:J56" si="70">IF(D54="Y", (I54*$D$3),0)</f>
        <v>0</v>
      </c>
      <c r="K54" s="54">
        <f t="shared" ref="K54:K56" si="71">IF(H54&gt;0, 0, I54+J54)</f>
        <v>0</v>
      </c>
      <c r="L54" s="54">
        <f t="shared" ref="L54:L56" si="72">H54+K54</f>
        <v>407.81</v>
      </c>
      <c r="M54" s="24"/>
      <c r="Q54" s="24"/>
    </row>
    <row r="55" spans="1:17" s="49" customFormat="1" x14ac:dyDescent="0.25">
      <c r="A55" s="50" t="s">
        <v>182</v>
      </c>
      <c r="B55" s="51"/>
      <c r="C55" s="53" t="s">
        <v>5</v>
      </c>
      <c r="D55" s="53" t="s">
        <v>9</v>
      </c>
      <c r="E55" s="50" t="s">
        <v>176</v>
      </c>
      <c r="F55" s="54">
        <v>662.5</v>
      </c>
      <c r="G55" s="54"/>
      <c r="H55" s="54">
        <f t="shared" si="69"/>
        <v>662.5</v>
      </c>
      <c r="I55" s="54"/>
      <c r="J55" s="54">
        <f t="shared" si="70"/>
        <v>0</v>
      </c>
      <c r="K55" s="54">
        <f t="shared" si="71"/>
        <v>0</v>
      </c>
      <c r="L55" s="54">
        <f t="shared" si="72"/>
        <v>662.5</v>
      </c>
      <c r="M55" s="24"/>
      <c r="Q55" s="24"/>
    </row>
    <row r="56" spans="1:17" s="49" customFormat="1" x14ac:dyDescent="0.25">
      <c r="A56" s="50" t="s">
        <v>183</v>
      </c>
      <c r="B56" s="51"/>
      <c r="C56" s="53" t="s">
        <v>5</v>
      </c>
      <c r="D56" s="53" t="s">
        <v>9</v>
      </c>
      <c r="E56" s="50" t="s">
        <v>184</v>
      </c>
      <c r="F56" s="54">
        <v>-296.5</v>
      </c>
      <c r="G56" s="54"/>
      <c r="H56" s="54">
        <f t="shared" si="69"/>
        <v>-296.5</v>
      </c>
      <c r="I56" s="54"/>
      <c r="J56" s="54">
        <f t="shared" si="70"/>
        <v>0</v>
      </c>
      <c r="K56" s="54">
        <f t="shared" si="71"/>
        <v>0</v>
      </c>
      <c r="L56" s="54">
        <f t="shared" si="72"/>
        <v>-296.5</v>
      </c>
      <c r="M56" s="24"/>
      <c r="Q56" s="24"/>
    </row>
    <row r="57" spans="1:17" s="49" customFormat="1" x14ac:dyDescent="0.25">
      <c r="A57" s="50"/>
      <c r="B57" s="51"/>
      <c r="E57" s="50"/>
      <c r="F57" s="24"/>
      <c r="G57" s="24"/>
      <c r="H57" s="24"/>
      <c r="I57" s="9"/>
      <c r="J57" s="9"/>
      <c r="K57" s="9"/>
      <c r="L57" s="21" t="s">
        <v>63</v>
      </c>
      <c r="M57" s="28">
        <f>SUM(L51:L57)</f>
        <v>1142.81</v>
      </c>
      <c r="Q57" s="24"/>
    </row>
    <row r="58" spans="1:17" s="49" customFormat="1" x14ac:dyDescent="0.25">
      <c r="A58" s="50"/>
      <c r="B58" s="51"/>
      <c r="E58" s="50"/>
      <c r="F58" s="24"/>
      <c r="G58" s="24"/>
      <c r="H58" s="24"/>
      <c r="I58" s="9"/>
      <c r="J58" s="9"/>
      <c r="K58" s="9"/>
      <c r="L58" s="21"/>
      <c r="M58" s="28"/>
      <c r="Q58" s="24"/>
    </row>
    <row r="59" spans="1:17" s="49" customFormat="1" x14ac:dyDescent="0.25">
      <c r="A59" s="50" t="s">
        <v>133</v>
      </c>
      <c r="B59" s="51"/>
      <c r="C59" s="49" t="s">
        <v>5</v>
      </c>
      <c r="D59" s="49" t="s">
        <v>9</v>
      </c>
      <c r="E59" s="50" t="s">
        <v>134</v>
      </c>
      <c r="F59" s="24">
        <v>87.5</v>
      </c>
      <c r="G59" s="24"/>
      <c r="H59" s="24">
        <f t="shared" ref="H59:H61" si="73">F59+G59</f>
        <v>87.5</v>
      </c>
      <c r="I59" s="9"/>
      <c r="J59" s="9">
        <f>IF(D59="Y", (I59*$D$3),0)</f>
        <v>0</v>
      </c>
      <c r="K59" s="9">
        <f t="shared" ref="K59:K61" si="74">IF(H59&gt;0, 0, I59+J59)</f>
        <v>0</v>
      </c>
      <c r="L59" s="24">
        <f t="shared" ref="L59:L61" si="75">H59+K59</f>
        <v>87.5</v>
      </c>
      <c r="M59" s="24"/>
      <c r="Q59" s="24"/>
    </row>
    <row r="60" spans="1:17" s="49" customFormat="1" x14ac:dyDescent="0.25">
      <c r="A60" s="50"/>
      <c r="B60" s="51"/>
      <c r="C60" s="53"/>
      <c r="D60" s="53"/>
      <c r="E60" s="50"/>
      <c r="F60" s="54"/>
      <c r="G60" s="54"/>
      <c r="H60" s="54">
        <f t="shared" si="73"/>
        <v>0</v>
      </c>
      <c r="I60" s="54"/>
      <c r="J60" s="54">
        <f>IF(D60="Y", (I60*$D$3),0)</f>
        <v>0</v>
      </c>
      <c r="K60" s="54">
        <f t="shared" si="74"/>
        <v>0</v>
      </c>
      <c r="L60" s="54">
        <f t="shared" si="75"/>
        <v>0</v>
      </c>
      <c r="M60" s="24"/>
      <c r="Q60" s="24"/>
    </row>
    <row r="61" spans="1:17" s="49" customFormat="1" x14ac:dyDescent="0.25">
      <c r="A61" s="50"/>
      <c r="B61" s="51"/>
      <c r="C61" s="53"/>
      <c r="D61" s="53"/>
      <c r="E61" s="50"/>
      <c r="F61" s="54"/>
      <c r="G61" s="54"/>
      <c r="H61" s="54">
        <f t="shared" si="73"/>
        <v>0</v>
      </c>
      <c r="I61" s="54"/>
      <c r="J61" s="54">
        <f>IF(D61="Y", (I61*$D$3),0)</f>
        <v>0</v>
      </c>
      <c r="K61" s="54">
        <f t="shared" si="74"/>
        <v>0</v>
      </c>
      <c r="L61" s="54">
        <f t="shared" si="75"/>
        <v>0</v>
      </c>
      <c r="M61" s="24"/>
      <c r="Q61" s="24"/>
    </row>
    <row r="62" spans="1:17" s="49" customFormat="1" x14ac:dyDescent="0.25">
      <c r="A62" s="50"/>
      <c r="B62" s="51"/>
      <c r="E62" s="50"/>
      <c r="F62" s="24"/>
      <c r="G62" s="24"/>
      <c r="H62" s="24"/>
      <c r="I62" s="9"/>
      <c r="J62" s="9"/>
      <c r="K62" s="9"/>
      <c r="L62" s="21" t="s">
        <v>63</v>
      </c>
      <c r="M62" s="28">
        <f>SUM(L58:L62)</f>
        <v>87.5</v>
      </c>
      <c r="Q62" s="24"/>
    </row>
    <row r="63" spans="1:17" s="49" customFormat="1" x14ac:dyDescent="0.25">
      <c r="A63" s="50"/>
      <c r="B63" s="51"/>
      <c r="E63" s="50"/>
      <c r="F63" s="24"/>
      <c r="G63" s="24"/>
      <c r="H63" s="24"/>
      <c r="I63" s="9"/>
      <c r="J63" s="9"/>
      <c r="K63" s="9"/>
      <c r="L63" s="21"/>
      <c r="M63" s="28"/>
      <c r="Q63" s="24"/>
    </row>
    <row r="64" spans="1:17" s="49" customFormat="1" x14ac:dyDescent="0.25">
      <c r="A64" s="51" t="s">
        <v>49</v>
      </c>
      <c r="B64" s="50"/>
      <c r="C64" s="49" t="s">
        <v>5</v>
      </c>
      <c r="D64" s="49" t="s">
        <v>9</v>
      </c>
      <c r="E64" s="50" t="s">
        <v>65</v>
      </c>
      <c r="F64" s="24">
        <v>970</v>
      </c>
      <c r="G64" s="24"/>
      <c r="H64" s="24">
        <f t="shared" ref="H64" si="76">F64+G64</f>
        <v>970</v>
      </c>
      <c r="I64" s="9"/>
      <c r="J64" s="9">
        <f>IF(D64="Y", (I64*$D$3),0)</f>
        <v>0</v>
      </c>
      <c r="K64" s="9">
        <f t="shared" ref="K64" si="77">IF(H64&gt;0, 0, I64+J64)</f>
        <v>0</v>
      </c>
      <c r="L64" s="24">
        <f t="shared" ref="L64" si="78">H64+K64</f>
        <v>970</v>
      </c>
      <c r="M64" s="24"/>
    </row>
    <row r="65" spans="1:13" s="49" customFormat="1" x14ac:dyDescent="0.25">
      <c r="A65" s="50" t="s">
        <v>67</v>
      </c>
      <c r="B65" s="50"/>
      <c r="C65" s="53" t="s">
        <v>5</v>
      </c>
      <c r="D65" s="53" t="s">
        <v>9</v>
      </c>
      <c r="E65" s="50" t="s">
        <v>66</v>
      </c>
      <c r="F65" s="54">
        <v>1999.99</v>
      </c>
      <c r="G65" s="54"/>
      <c r="H65" s="54">
        <f t="shared" ref="H65" si="79">F65+G65</f>
        <v>1999.99</v>
      </c>
      <c r="I65" s="54"/>
      <c r="J65" s="54">
        <f>IF(D65="Y", (I65*$D$3),0)</f>
        <v>0</v>
      </c>
      <c r="K65" s="54">
        <f t="shared" ref="K65" si="80">IF(H65&gt;0, 0, I65+J65)</f>
        <v>0</v>
      </c>
      <c r="L65" s="54">
        <f t="shared" ref="L65" si="81">H65+K65</f>
        <v>1999.99</v>
      </c>
      <c r="M65" s="24"/>
    </row>
    <row r="66" spans="1:13" s="49" customFormat="1" x14ac:dyDescent="0.25">
      <c r="A66" s="50" t="s">
        <v>115</v>
      </c>
      <c r="B66" s="50"/>
      <c r="C66" s="53" t="s">
        <v>5</v>
      </c>
      <c r="D66" s="53" t="s">
        <v>9</v>
      </c>
      <c r="E66" s="50" t="s">
        <v>113</v>
      </c>
      <c r="F66" s="54">
        <v>1504.75</v>
      </c>
      <c r="G66" s="54"/>
      <c r="H66" s="54">
        <f t="shared" ref="H66" si="82">F66+G66</f>
        <v>1504.75</v>
      </c>
      <c r="I66" s="54"/>
      <c r="J66" s="54">
        <f>IF(D66="Y", (I66*$D$3),0)</f>
        <v>0</v>
      </c>
      <c r="K66" s="54">
        <f t="shared" ref="K66" si="83">IF(H66&gt;0, 0, I66+J66)</f>
        <v>0</v>
      </c>
      <c r="L66" s="54">
        <f t="shared" ref="L66" si="84">H66+K66</f>
        <v>1504.75</v>
      </c>
      <c r="M66" s="24"/>
    </row>
    <row r="67" spans="1:13" s="49" customFormat="1" x14ac:dyDescent="0.25">
      <c r="A67" s="50" t="s">
        <v>130</v>
      </c>
      <c r="B67" s="50"/>
      <c r="C67" s="53" t="s">
        <v>5</v>
      </c>
      <c r="D67" s="53" t="s">
        <v>9</v>
      </c>
      <c r="E67" s="50" t="s">
        <v>131</v>
      </c>
      <c r="F67" s="54">
        <v>2559.11</v>
      </c>
      <c r="G67" s="54"/>
      <c r="H67" s="54">
        <f t="shared" ref="H67" si="85">F67+G67</f>
        <v>2559.11</v>
      </c>
      <c r="I67" s="54"/>
      <c r="J67" s="54">
        <f>IF(D67="Y", (I67*$D$3),0)</f>
        <v>0</v>
      </c>
      <c r="K67" s="54">
        <f t="shared" ref="K67" si="86">IF(H67&gt;0, 0, I67+J67)</f>
        <v>0</v>
      </c>
      <c r="L67" s="54">
        <f t="shared" ref="L67" si="87">H67+K67</f>
        <v>2559.11</v>
      </c>
      <c r="M67" s="24"/>
    </row>
    <row r="68" spans="1:13" s="49" customFormat="1" x14ac:dyDescent="0.25">
      <c r="A68" s="50" t="s">
        <v>165</v>
      </c>
      <c r="B68" s="50"/>
      <c r="C68" s="53" t="s">
        <v>5</v>
      </c>
      <c r="D68" s="53" t="s">
        <v>9</v>
      </c>
      <c r="E68" s="50" t="s">
        <v>166</v>
      </c>
      <c r="F68" s="54">
        <v>769.81</v>
      </c>
      <c r="G68" s="54"/>
      <c r="H68" s="54">
        <f t="shared" ref="H68:H69" si="88">F68+G68</f>
        <v>769.81</v>
      </c>
      <c r="I68" s="54"/>
      <c r="J68" s="54">
        <f t="shared" ref="J68:J69" si="89">IF(D68="Y", (I68*$D$3),0)</f>
        <v>0</v>
      </c>
      <c r="K68" s="54">
        <f t="shared" ref="K68:K69" si="90">IF(H68&gt;0, 0, I68+J68)</f>
        <v>0</v>
      </c>
      <c r="L68" s="54">
        <f t="shared" ref="L68:L69" si="91">H68+K68</f>
        <v>769.81</v>
      </c>
      <c r="M68" s="24"/>
    </row>
    <row r="69" spans="1:13" s="49" customFormat="1" x14ac:dyDescent="0.25">
      <c r="A69" s="50" t="s">
        <v>173</v>
      </c>
      <c r="B69" s="50"/>
      <c r="C69" s="53" t="s">
        <v>5</v>
      </c>
      <c r="D69" s="53" t="s">
        <v>9</v>
      </c>
      <c r="E69" s="50" t="s">
        <v>174</v>
      </c>
      <c r="F69" s="54">
        <v>852.89</v>
      </c>
      <c r="G69" s="54"/>
      <c r="H69" s="54">
        <f t="shared" si="88"/>
        <v>852.89</v>
      </c>
      <c r="I69" s="54"/>
      <c r="J69" s="54">
        <f t="shared" si="89"/>
        <v>0</v>
      </c>
      <c r="K69" s="54">
        <f t="shared" si="90"/>
        <v>0</v>
      </c>
      <c r="L69" s="54">
        <f t="shared" si="91"/>
        <v>852.89</v>
      </c>
      <c r="M69" s="24"/>
    </row>
    <row r="70" spans="1:13" s="49" customFormat="1" x14ac:dyDescent="0.25">
      <c r="A70" s="50" t="s">
        <v>175</v>
      </c>
      <c r="B70" s="50"/>
      <c r="C70" s="53" t="s">
        <v>5</v>
      </c>
      <c r="D70" s="53" t="s">
        <v>9</v>
      </c>
      <c r="E70" s="50" t="s">
        <v>176</v>
      </c>
      <c r="F70" s="54">
        <v>2559.12</v>
      </c>
      <c r="G70" s="54"/>
      <c r="H70" s="54">
        <f t="shared" ref="H70:H72" si="92">F70+G70</f>
        <v>2559.12</v>
      </c>
      <c r="I70" s="54"/>
      <c r="J70" s="54">
        <f t="shared" ref="J70:J72" si="93">IF(D70="Y", (I70*$D$3),0)</f>
        <v>0</v>
      </c>
      <c r="K70" s="54">
        <f t="shared" ref="K70:K72" si="94">IF(H70&gt;0, 0, I70+J70)</f>
        <v>0</v>
      </c>
      <c r="L70" s="54">
        <f t="shared" ref="L70:L72" si="95">H70+K70</f>
        <v>2559.12</v>
      </c>
      <c r="M70" s="24"/>
    </row>
    <row r="71" spans="1:13" s="49" customFormat="1" x14ac:dyDescent="0.25">
      <c r="A71" s="50" t="s">
        <v>195</v>
      </c>
      <c r="B71" s="50"/>
      <c r="C71" s="53" t="s">
        <v>5</v>
      </c>
      <c r="D71" s="53" t="s">
        <v>9</v>
      </c>
      <c r="E71" s="50" t="s">
        <v>194</v>
      </c>
      <c r="F71" s="54">
        <v>2130.33</v>
      </c>
      <c r="G71" s="54"/>
      <c r="H71" s="54">
        <f t="shared" si="92"/>
        <v>2130.33</v>
      </c>
      <c r="I71" s="54"/>
      <c r="J71" s="54">
        <f t="shared" si="93"/>
        <v>0</v>
      </c>
      <c r="K71" s="54">
        <f t="shared" si="94"/>
        <v>0</v>
      </c>
      <c r="L71" s="54">
        <f t="shared" si="95"/>
        <v>2130.33</v>
      </c>
      <c r="M71" s="24"/>
    </row>
    <row r="72" spans="1:13" s="49" customFormat="1" x14ac:dyDescent="0.25">
      <c r="A72" s="50" t="s">
        <v>196</v>
      </c>
      <c r="B72" s="50"/>
      <c r="C72" s="53" t="s">
        <v>5</v>
      </c>
      <c r="D72" s="53" t="s">
        <v>9</v>
      </c>
      <c r="E72" s="50" t="s">
        <v>197</v>
      </c>
      <c r="F72" s="54">
        <v>1032.29</v>
      </c>
      <c r="G72" s="54"/>
      <c r="H72" s="54">
        <f t="shared" si="92"/>
        <v>1032.29</v>
      </c>
      <c r="I72" s="54"/>
      <c r="J72" s="54">
        <f t="shared" si="93"/>
        <v>0</v>
      </c>
      <c r="K72" s="54">
        <f t="shared" si="94"/>
        <v>0</v>
      </c>
      <c r="L72" s="54">
        <f t="shared" si="95"/>
        <v>1032.29</v>
      </c>
      <c r="M72" s="24"/>
    </row>
    <row r="73" spans="1:13" s="49" customFormat="1" x14ac:dyDescent="0.25">
      <c r="A73" s="50" t="s">
        <v>227</v>
      </c>
      <c r="B73" s="50"/>
      <c r="C73" s="53" t="s">
        <v>5</v>
      </c>
      <c r="D73" s="53" t="s">
        <v>9</v>
      </c>
      <c r="E73" s="50" t="s">
        <v>229</v>
      </c>
      <c r="F73" s="54">
        <v>722.94</v>
      </c>
      <c r="G73" s="54"/>
      <c r="H73" s="54">
        <f t="shared" ref="H73:H76" si="96">F73+G73</f>
        <v>722.94</v>
      </c>
      <c r="I73" s="54"/>
      <c r="J73" s="54">
        <f t="shared" ref="J73:J76" si="97">IF(D73="Y", (I73*$D$3),0)</f>
        <v>0</v>
      </c>
      <c r="K73" s="54">
        <f t="shared" ref="K73:K76" si="98">IF(H73&gt;0, 0, I73+J73)</f>
        <v>0</v>
      </c>
      <c r="L73" s="54">
        <f t="shared" ref="L73:L76" si="99">H73+K73</f>
        <v>722.94</v>
      </c>
      <c r="M73" s="24"/>
    </row>
    <row r="74" spans="1:13" s="49" customFormat="1" x14ac:dyDescent="0.25">
      <c r="A74" s="50" t="s">
        <v>228</v>
      </c>
      <c r="B74" s="50"/>
      <c r="C74" s="53" t="s">
        <v>5</v>
      </c>
      <c r="D74" s="53" t="s">
        <v>9</v>
      </c>
      <c r="E74" s="50" t="s">
        <v>230</v>
      </c>
      <c r="F74" s="54">
        <v>3008.61</v>
      </c>
      <c r="G74" s="54"/>
      <c r="H74" s="54">
        <f t="shared" si="96"/>
        <v>3008.61</v>
      </c>
      <c r="I74" s="54"/>
      <c r="J74" s="54">
        <f t="shared" si="97"/>
        <v>0</v>
      </c>
      <c r="K74" s="54">
        <f t="shared" si="98"/>
        <v>0</v>
      </c>
      <c r="L74" s="54">
        <f t="shared" si="99"/>
        <v>3008.61</v>
      </c>
      <c r="M74" s="24"/>
    </row>
    <row r="75" spans="1:13" s="49" customFormat="1" x14ac:dyDescent="0.25">
      <c r="A75" s="50"/>
      <c r="B75" s="50"/>
      <c r="C75" s="53" t="s">
        <v>5</v>
      </c>
      <c r="D75" s="53" t="s">
        <v>9</v>
      </c>
      <c r="E75" s="50" t="s">
        <v>235</v>
      </c>
      <c r="F75" s="54">
        <v>255.1</v>
      </c>
      <c r="G75" s="54"/>
      <c r="H75" s="54">
        <f t="shared" si="96"/>
        <v>255.1</v>
      </c>
      <c r="I75" s="54"/>
      <c r="J75" s="54">
        <f t="shared" si="97"/>
        <v>0</v>
      </c>
      <c r="K75" s="54">
        <f t="shared" si="98"/>
        <v>0</v>
      </c>
      <c r="L75" s="54">
        <f t="shared" si="99"/>
        <v>255.1</v>
      </c>
      <c r="M75" s="24"/>
    </row>
    <row r="76" spans="1:13" s="49" customFormat="1" x14ac:dyDescent="0.25">
      <c r="A76" s="50"/>
      <c r="B76" s="50"/>
      <c r="C76" s="53"/>
      <c r="D76" s="53"/>
      <c r="E76" s="50"/>
      <c r="F76" s="54"/>
      <c r="G76" s="54"/>
      <c r="H76" s="54">
        <f t="shared" si="96"/>
        <v>0</v>
      </c>
      <c r="I76" s="54"/>
      <c r="J76" s="54">
        <f t="shared" si="97"/>
        <v>0</v>
      </c>
      <c r="K76" s="54">
        <f t="shared" si="98"/>
        <v>0</v>
      </c>
      <c r="L76" s="54">
        <f t="shared" si="99"/>
        <v>0</v>
      </c>
      <c r="M76" s="24"/>
    </row>
    <row r="77" spans="1:13" s="49" customFormat="1" x14ac:dyDescent="0.25">
      <c r="A77" s="51"/>
      <c r="B77" s="50"/>
      <c r="E77" s="50"/>
      <c r="F77" s="24"/>
      <c r="G77" s="24"/>
      <c r="H77" s="24"/>
      <c r="I77" s="9"/>
      <c r="J77" s="9"/>
      <c r="K77" s="9"/>
      <c r="L77" s="21" t="s">
        <v>63</v>
      </c>
      <c r="M77" s="28">
        <f>SUM(L64:L77)</f>
        <v>18364.939999999995</v>
      </c>
    </row>
    <row r="78" spans="1:13" s="49" customFormat="1" x14ac:dyDescent="0.25">
      <c r="A78" s="51"/>
      <c r="B78" s="50"/>
      <c r="E78" s="50"/>
      <c r="F78" s="24"/>
      <c r="G78" s="24"/>
      <c r="H78" s="24"/>
      <c r="I78" s="9"/>
      <c r="J78" s="9"/>
      <c r="K78" s="9"/>
      <c r="L78" s="21"/>
      <c r="M78" s="28"/>
    </row>
    <row r="79" spans="1:13" s="49" customFormat="1" x14ac:dyDescent="0.25">
      <c r="A79" s="51" t="s">
        <v>201</v>
      </c>
      <c r="B79" s="50"/>
      <c r="C79" s="49" t="s">
        <v>5</v>
      </c>
      <c r="D79" s="49" t="s">
        <v>9</v>
      </c>
      <c r="E79" s="51" t="s">
        <v>202</v>
      </c>
      <c r="F79" s="24">
        <v>54</v>
      </c>
      <c r="G79" s="24"/>
      <c r="H79" s="24">
        <f t="shared" ref="H79" si="100">F79+G79</f>
        <v>54</v>
      </c>
      <c r="I79" s="9"/>
      <c r="J79" s="9">
        <f>IF(D79="Y", (I79*$D$3),0)</f>
        <v>0</v>
      </c>
      <c r="K79" s="9">
        <f t="shared" ref="K79" si="101">IF(H79&gt;0, 0, I79+J79)</f>
        <v>0</v>
      </c>
      <c r="L79" s="24">
        <f t="shared" ref="L79" si="102">H79+K79</f>
        <v>54</v>
      </c>
      <c r="M79" s="24"/>
    </row>
    <row r="80" spans="1:13" s="49" customFormat="1" x14ac:dyDescent="0.25">
      <c r="A80" s="51"/>
      <c r="B80" s="50"/>
      <c r="E80" s="50"/>
      <c r="F80" s="24"/>
      <c r="G80" s="24"/>
      <c r="H80" s="24"/>
      <c r="I80" s="9"/>
      <c r="J80" s="9"/>
      <c r="K80" s="9"/>
      <c r="L80" s="21" t="s">
        <v>63</v>
      </c>
      <c r="M80" s="28">
        <f>SUM(L79:L80)</f>
        <v>54</v>
      </c>
    </row>
    <row r="81" spans="1:17" s="49" customFormat="1" x14ac:dyDescent="0.25">
      <c r="A81" s="51"/>
      <c r="B81" s="50"/>
      <c r="E81" s="50"/>
      <c r="F81" s="24"/>
      <c r="G81" s="24"/>
      <c r="H81" s="24"/>
      <c r="I81" s="9"/>
      <c r="J81" s="9"/>
      <c r="K81" s="9"/>
      <c r="L81" s="21"/>
      <c r="M81" s="28"/>
    </row>
    <row r="82" spans="1:17" s="49" customFormat="1" x14ac:dyDescent="0.25">
      <c r="A82" s="50"/>
      <c r="B82" s="51"/>
      <c r="E82" s="50"/>
      <c r="F82" s="24"/>
      <c r="G82" s="24"/>
      <c r="H82" s="24"/>
      <c r="I82" s="9"/>
      <c r="J82" s="9"/>
      <c r="K82" s="9"/>
      <c r="L82" s="24"/>
      <c r="M82" s="24"/>
      <c r="Q82" s="24"/>
    </row>
    <row r="83" spans="1:17" x14ac:dyDescent="0.25">
      <c r="A83" s="40" t="s">
        <v>49</v>
      </c>
      <c r="B83" s="41"/>
      <c r="C83" t="s">
        <v>5</v>
      </c>
      <c r="D83" t="s">
        <v>9</v>
      </c>
      <c r="E83" s="42" t="s">
        <v>44</v>
      </c>
      <c r="F83" s="3">
        <v>40.299999999999997</v>
      </c>
      <c r="G83" s="3"/>
      <c r="H83" s="3">
        <f t="shared" si="2"/>
        <v>40.299999999999997</v>
      </c>
      <c r="I83" s="9"/>
      <c r="J83" s="9">
        <f>IF(D83="Y", (I83*$D$3),0)</f>
        <v>0</v>
      </c>
      <c r="K83" s="9">
        <f t="shared" si="3"/>
        <v>0</v>
      </c>
      <c r="L83" s="24">
        <f t="shared" si="1"/>
        <v>40.299999999999997</v>
      </c>
      <c r="M83" s="3"/>
    </row>
    <row r="84" spans="1:17" s="49" customFormat="1" x14ac:dyDescent="0.25">
      <c r="A84" s="51"/>
      <c r="B84" s="50"/>
      <c r="E84" s="50"/>
      <c r="F84" s="24"/>
      <c r="G84" s="24"/>
      <c r="H84" s="24"/>
      <c r="I84" s="9"/>
      <c r="J84" s="9"/>
      <c r="K84" s="9"/>
      <c r="L84" s="21" t="s">
        <v>63</v>
      </c>
      <c r="M84" s="28">
        <f>SUM(L83:L84)</f>
        <v>40.299999999999997</v>
      </c>
    </row>
    <row r="85" spans="1:17" s="49" customFormat="1" x14ac:dyDescent="0.25">
      <c r="A85" s="51"/>
      <c r="B85" s="50"/>
      <c r="E85" s="50"/>
      <c r="F85" s="24"/>
      <c r="G85" s="24"/>
      <c r="H85" s="24"/>
      <c r="I85" s="9"/>
      <c r="J85" s="9"/>
      <c r="K85" s="9"/>
      <c r="L85" s="24"/>
      <c r="M85" s="24"/>
    </row>
    <row r="86" spans="1:17" s="22" customFormat="1" x14ac:dyDescent="0.25">
      <c r="A86" s="23"/>
      <c r="F86" s="24"/>
      <c r="G86" s="24"/>
      <c r="H86" s="24"/>
      <c r="I86" s="9"/>
      <c r="J86" s="9"/>
      <c r="K86" s="9"/>
      <c r="L86" s="24"/>
      <c r="M86" s="24"/>
    </row>
    <row r="87" spans="1:17" x14ac:dyDescent="0.25">
      <c r="A87" s="43" t="s">
        <v>50</v>
      </c>
      <c r="B87" t="s">
        <v>6</v>
      </c>
      <c r="C87" s="44" t="s">
        <v>6</v>
      </c>
      <c r="D87" t="s">
        <v>9</v>
      </c>
      <c r="E87" s="45" t="s">
        <v>53</v>
      </c>
      <c r="F87" s="3">
        <v>39.28</v>
      </c>
      <c r="G87" s="3"/>
      <c r="H87" s="3">
        <f t="shared" si="2"/>
        <v>39.28</v>
      </c>
      <c r="I87" s="9"/>
      <c r="J87" s="9">
        <f t="shared" ref="J87:J90" si="103">IF(D87="Y", (I87*$D$3),0)</f>
        <v>0</v>
      </c>
      <c r="K87" s="9">
        <f t="shared" si="3"/>
        <v>0</v>
      </c>
      <c r="L87" s="24">
        <f t="shared" si="1"/>
        <v>39.28</v>
      </c>
      <c r="M87" s="3"/>
    </row>
    <row r="88" spans="1:17" x14ac:dyDescent="0.25">
      <c r="A88" s="43" t="s">
        <v>51</v>
      </c>
      <c r="B88" t="s">
        <v>6</v>
      </c>
      <c r="C88" s="44" t="s">
        <v>6</v>
      </c>
      <c r="D88" t="s">
        <v>9</v>
      </c>
      <c r="E88" s="45" t="s">
        <v>54</v>
      </c>
      <c r="F88" s="3">
        <v>93.93</v>
      </c>
      <c r="G88" s="3"/>
      <c r="H88" s="3">
        <f t="shared" si="2"/>
        <v>93.93</v>
      </c>
      <c r="I88" s="9"/>
      <c r="J88" s="9">
        <f t="shared" si="103"/>
        <v>0</v>
      </c>
      <c r="K88" s="9">
        <f t="shared" si="3"/>
        <v>0</v>
      </c>
      <c r="L88" s="24">
        <f t="shared" si="1"/>
        <v>93.93</v>
      </c>
      <c r="M88" s="3"/>
    </row>
    <row r="89" spans="1:17" x14ac:dyDescent="0.25">
      <c r="A89" s="43" t="s">
        <v>52</v>
      </c>
      <c r="B89" t="s">
        <v>6</v>
      </c>
      <c r="C89" s="44" t="s">
        <v>6</v>
      </c>
      <c r="D89" t="s">
        <v>9</v>
      </c>
      <c r="E89" s="45" t="s">
        <v>55</v>
      </c>
      <c r="F89" s="3">
        <v>37.119999999999997</v>
      </c>
      <c r="G89" s="3"/>
      <c r="H89" s="3">
        <f t="shared" si="2"/>
        <v>37.119999999999997</v>
      </c>
      <c r="I89" s="9"/>
      <c r="J89" s="9">
        <f t="shared" si="103"/>
        <v>0</v>
      </c>
      <c r="K89" s="9">
        <f t="shared" si="3"/>
        <v>0</v>
      </c>
      <c r="L89" s="24">
        <f t="shared" si="1"/>
        <v>37.119999999999997</v>
      </c>
      <c r="M89" s="3"/>
    </row>
    <row r="90" spans="1:17" s="49" customFormat="1" x14ac:dyDescent="0.25">
      <c r="A90" s="51" t="s">
        <v>68</v>
      </c>
      <c r="B90" s="53" t="s">
        <v>6</v>
      </c>
      <c r="C90" s="53" t="s">
        <v>6</v>
      </c>
      <c r="D90" s="53" t="s">
        <v>9</v>
      </c>
      <c r="E90" s="50" t="s">
        <v>69</v>
      </c>
      <c r="F90" s="54">
        <v>566.42999999999995</v>
      </c>
      <c r="G90" s="54"/>
      <c r="H90" s="54">
        <f t="shared" ref="H90" si="104">F90+G90</f>
        <v>566.42999999999995</v>
      </c>
      <c r="I90" s="54"/>
      <c r="J90" s="54">
        <f t="shared" si="103"/>
        <v>0</v>
      </c>
      <c r="K90" s="54">
        <f t="shared" ref="K90" si="105">IF(H90&gt;0, 0, I90+J90)</f>
        <v>0</v>
      </c>
      <c r="L90" s="54">
        <f t="shared" ref="L90" si="106">H90+K90</f>
        <v>566.42999999999995</v>
      </c>
      <c r="M90" s="54"/>
    </row>
    <row r="91" spans="1:17" s="49" customFormat="1" x14ac:dyDescent="0.25">
      <c r="A91" s="51" t="s">
        <v>70</v>
      </c>
      <c r="B91" s="53" t="s">
        <v>6</v>
      </c>
      <c r="C91" s="53" t="s">
        <v>6</v>
      </c>
      <c r="D91" s="53" t="s">
        <v>9</v>
      </c>
      <c r="E91" s="50" t="s">
        <v>73</v>
      </c>
      <c r="F91" s="54">
        <v>607.35</v>
      </c>
      <c r="G91" s="54"/>
      <c r="H91" s="54">
        <f t="shared" ref="H91" si="107">F91+G91</f>
        <v>607.35</v>
      </c>
      <c r="I91" s="54"/>
      <c r="J91" s="54">
        <f t="shared" ref="J91" si="108">IF(D91="Y", (I91*$D$3),0)</f>
        <v>0</v>
      </c>
      <c r="K91" s="54">
        <f t="shared" ref="K91" si="109">IF(H91&gt;0, 0, I91+J91)</f>
        <v>0</v>
      </c>
      <c r="L91" s="54">
        <f t="shared" ref="L91" si="110">H91+K91</f>
        <v>607.35</v>
      </c>
      <c r="M91" s="54"/>
    </row>
    <row r="92" spans="1:17" s="49" customFormat="1" x14ac:dyDescent="0.25">
      <c r="A92" s="51" t="s">
        <v>86</v>
      </c>
      <c r="B92" s="53" t="s">
        <v>6</v>
      </c>
      <c r="C92" s="53" t="s">
        <v>6</v>
      </c>
      <c r="D92" s="53" t="s">
        <v>9</v>
      </c>
      <c r="E92" s="50" t="s">
        <v>88</v>
      </c>
      <c r="F92" s="54">
        <v>18.989999999999998</v>
      </c>
      <c r="G92" s="54"/>
      <c r="H92" s="54">
        <f t="shared" ref="H92:H95" si="111">F92+G92</f>
        <v>18.989999999999998</v>
      </c>
      <c r="I92" s="54"/>
      <c r="J92" s="54">
        <f t="shared" ref="J92:J94" si="112">IF(D92="Y", (I92*$D$3),0)</f>
        <v>0</v>
      </c>
      <c r="K92" s="54">
        <f t="shared" ref="K92:K94" si="113">IF(H92&gt;0, 0, I92+J92)</f>
        <v>0</v>
      </c>
      <c r="L92" s="54">
        <f t="shared" ref="L92:L94" si="114">H92+K92</f>
        <v>18.989999999999998</v>
      </c>
      <c r="M92" s="54"/>
    </row>
    <row r="93" spans="1:17" s="49" customFormat="1" x14ac:dyDescent="0.25">
      <c r="A93" s="51" t="s">
        <v>87</v>
      </c>
      <c r="B93" s="53" t="s">
        <v>6</v>
      </c>
      <c r="C93" s="53" t="s">
        <v>6</v>
      </c>
      <c r="D93" s="53" t="s">
        <v>9</v>
      </c>
      <c r="E93" s="55">
        <v>41334</v>
      </c>
      <c r="F93" s="54">
        <v>24.64</v>
      </c>
      <c r="G93" s="54"/>
      <c r="H93" s="54">
        <f t="shared" si="111"/>
        <v>24.64</v>
      </c>
      <c r="I93" s="54"/>
      <c r="J93" s="54">
        <f t="shared" si="112"/>
        <v>0</v>
      </c>
      <c r="K93" s="54">
        <f t="shared" si="113"/>
        <v>0</v>
      </c>
      <c r="L93" s="54">
        <f t="shared" si="114"/>
        <v>24.64</v>
      </c>
      <c r="M93" s="54"/>
    </row>
    <row r="94" spans="1:17" s="49" customFormat="1" x14ac:dyDescent="0.25">
      <c r="A94" s="51" t="s">
        <v>96</v>
      </c>
      <c r="B94" s="53" t="s">
        <v>6</v>
      </c>
      <c r="C94" s="53" t="s">
        <v>6</v>
      </c>
      <c r="D94" s="53" t="s">
        <v>9</v>
      </c>
      <c r="E94" s="50" t="s">
        <v>98</v>
      </c>
      <c r="F94" s="54">
        <v>27.9</v>
      </c>
      <c r="G94" s="54"/>
      <c r="H94" s="54">
        <f t="shared" si="111"/>
        <v>27.9</v>
      </c>
      <c r="I94" s="54"/>
      <c r="J94" s="54">
        <f t="shared" si="112"/>
        <v>0</v>
      </c>
      <c r="K94" s="54">
        <f t="shared" si="113"/>
        <v>0</v>
      </c>
      <c r="L94" s="54">
        <f t="shared" si="114"/>
        <v>27.9</v>
      </c>
      <c r="M94" s="54"/>
    </row>
    <row r="95" spans="1:17" s="49" customFormat="1" x14ac:dyDescent="0.25">
      <c r="A95" s="51" t="s">
        <v>97</v>
      </c>
      <c r="B95" s="53" t="s">
        <v>6</v>
      </c>
      <c r="C95" s="53" t="s">
        <v>6</v>
      </c>
      <c r="D95" s="53" t="s">
        <v>9</v>
      </c>
      <c r="E95" s="50" t="s">
        <v>99</v>
      </c>
      <c r="F95" s="54">
        <v>86.03</v>
      </c>
      <c r="G95" s="54"/>
      <c r="H95" s="54">
        <f t="shared" si="111"/>
        <v>86.03</v>
      </c>
      <c r="I95" s="54"/>
      <c r="J95" s="54">
        <f t="shared" ref="J95" si="115">IF(D95="Y", (I95*$D$3),0)</f>
        <v>0</v>
      </c>
      <c r="K95" s="54">
        <f t="shared" ref="K95" si="116">IF(H95&gt;0, 0, I95+J95)</f>
        <v>0</v>
      </c>
      <c r="L95" s="54">
        <f t="shared" ref="L95" si="117">H95+K95</f>
        <v>86.03</v>
      </c>
      <c r="M95" s="54"/>
    </row>
    <row r="96" spans="1:17" s="49" customFormat="1" x14ac:dyDescent="0.25">
      <c r="A96" s="51" t="s">
        <v>108</v>
      </c>
      <c r="B96" s="53" t="s">
        <v>6</v>
      </c>
      <c r="C96" s="53" t="s">
        <v>6</v>
      </c>
      <c r="D96" s="53" t="s">
        <v>9</v>
      </c>
      <c r="E96" s="55">
        <v>41426</v>
      </c>
      <c r="F96" s="54">
        <v>19.760000000000002</v>
      </c>
      <c r="G96" s="54"/>
      <c r="H96" s="54">
        <f t="shared" ref="H96:H99" si="118">F96+G96</f>
        <v>19.760000000000002</v>
      </c>
      <c r="I96" s="54"/>
      <c r="J96" s="54">
        <f t="shared" ref="J96" si="119">IF(D96="Y", (I96*$D$3),0)</f>
        <v>0</v>
      </c>
      <c r="K96" s="54">
        <f t="shared" ref="K96" si="120">IF(H96&gt;0, 0, I96+J96)</f>
        <v>0</v>
      </c>
      <c r="L96" s="54">
        <f t="shared" ref="L96" si="121">H96+K96</f>
        <v>19.760000000000002</v>
      </c>
      <c r="M96" s="54"/>
    </row>
    <row r="97" spans="1:13" s="49" customFormat="1" x14ac:dyDescent="0.25">
      <c r="A97" s="51" t="s">
        <v>119</v>
      </c>
      <c r="B97" s="53" t="s">
        <v>6</v>
      </c>
      <c r="C97" s="53" t="s">
        <v>6</v>
      </c>
      <c r="D97" s="53" t="s">
        <v>9</v>
      </c>
      <c r="E97" s="55" t="s">
        <v>121</v>
      </c>
      <c r="F97" s="54">
        <v>297.20999999999998</v>
      </c>
      <c r="G97" s="54"/>
      <c r="H97" s="54">
        <f t="shared" si="118"/>
        <v>297.20999999999998</v>
      </c>
      <c r="I97" s="54"/>
      <c r="J97" s="54">
        <f t="shared" ref="J97:J98" si="122">IF(D97="Y", (I97*$D$3),0)</f>
        <v>0</v>
      </c>
      <c r="K97" s="54">
        <f t="shared" ref="K97:K98" si="123">IF(H97&gt;0, 0, I97+J97)</f>
        <v>0</v>
      </c>
      <c r="L97" s="54">
        <f t="shared" ref="L97:L98" si="124">H97+K97</f>
        <v>297.20999999999998</v>
      </c>
      <c r="M97" s="54"/>
    </row>
    <row r="98" spans="1:13" s="49" customFormat="1" x14ac:dyDescent="0.25">
      <c r="A98" s="51" t="s">
        <v>120</v>
      </c>
      <c r="B98" s="53" t="s">
        <v>6</v>
      </c>
      <c r="C98" s="53" t="s">
        <v>6</v>
      </c>
      <c r="D98" s="53" t="s">
        <v>9</v>
      </c>
      <c r="E98" s="55">
        <v>41609</v>
      </c>
      <c r="F98" s="54">
        <v>878.51</v>
      </c>
      <c r="G98" s="54"/>
      <c r="H98" s="54">
        <f t="shared" si="118"/>
        <v>878.51</v>
      </c>
      <c r="I98" s="54"/>
      <c r="J98" s="54">
        <f t="shared" si="122"/>
        <v>0</v>
      </c>
      <c r="K98" s="54">
        <f t="shared" si="123"/>
        <v>0</v>
      </c>
      <c r="L98" s="54">
        <f t="shared" si="124"/>
        <v>878.51</v>
      </c>
      <c r="M98" s="54"/>
    </row>
    <row r="99" spans="1:13" s="49" customFormat="1" x14ac:dyDescent="0.25">
      <c r="A99" s="51" t="s">
        <v>135</v>
      </c>
      <c r="B99" s="53" t="s">
        <v>6</v>
      </c>
      <c r="C99" s="53" t="s">
        <v>6</v>
      </c>
      <c r="D99" s="53" t="s">
        <v>9</v>
      </c>
      <c r="E99" s="55">
        <v>41640</v>
      </c>
      <c r="F99" s="54">
        <v>1339.74</v>
      </c>
      <c r="G99" s="54"/>
      <c r="H99" s="54">
        <f t="shared" si="118"/>
        <v>1339.74</v>
      </c>
      <c r="I99" s="54"/>
      <c r="J99" s="54">
        <f t="shared" ref="J99" si="125">IF(D99="Y", (I99*$D$3),0)</f>
        <v>0</v>
      </c>
      <c r="K99" s="54">
        <f t="shared" ref="K99" si="126">IF(H99&gt;0, 0, I99+J99)</f>
        <v>0</v>
      </c>
      <c r="L99" s="54">
        <f t="shared" ref="L99" si="127">H99+K99</f>
        <v>1339.74</v>
      </c>
      <c r="M99" s="54"/>
    </row>
    <row r="100" spans="1:13" s="49" customFormat="1" x14ac:dyDescent="0.25">
      <c r="A100" s="51" t="s">
        <v>136</v>
      </c>
      <c r="B100" s="53" t="s">
        <v>6</v>
      </c>
      <c r="C100" s="53" t="s">
        <v>6</v>
      </c>
      <c r="D100" s="53" t="s">
        <v>9</v>
      </c>
      <c r="E100" s="55" t="s">
        <v>236</v>
      </c>
      <c r="F100" s="54">
        <v>0.18</v>
      </c>
      <c r="G100" s="54"/>
      <c r="H100" s="54">
        <f t="shared" ref="H100:H104" si="128">F100+G100</f>
        <v>0.18</v>
      </c>
      <c r="I100" s="54"/>
      <c r="J100" s="54">
        <f t="shared" ref="J100:J104" si="129">IF(D100="Y", (I100*$D$3),0)</f>
        <v>0</v>
      </c>
      <c r="K100" s="54">
        <f t="shared" ref="K100:K104" si="130">IF(H100&gt;0, 0, I100+J100)</f>
        <v>0</v>
      </c>
      <c r="L100" s="54">
        <f t="shared" ref="L100:L104" si="131">H100+K100</f>
        <v>0.18</v>
      </c>
      <c r="M100" s="54"/>
    </row>
    <row r="101" spans="1:13" s="49" customFormat="1" x14ac:dyDescent="0.25">
      <c r="A101" s="51" t="s">
        <v>137</v>
      </c>
      <c r="B101" s="53" t="s">
        <v>6</v>
      </c>
      <c r="C101" s="53" t="s">
        <v>6</v>
      </c>
      <c r="D101" s="53" t="s">
        <v>9</v>
      </c>
      <c r="E101" s="55" t="s">
        <v>237</v>
      </c>
      <c r="F101" s="54">
        <v>0.98</v>
      </c>
      <c r="G101" s="54"/>
      <c r="H101" s="54">
        <f t="shared" si="128"/>
        <v>0.98</v>
      </c>
      <c r="I101" s="54"/>
      <c r="J101" s="54">
        <f t="shared" si="129"/>
        <v>0</v>
      </c>
      <c r="K101" s="54">
        <f t="shared" si="130"/>
        <v>0</v>
      </c>
      <c r="L101" s="54">
        <f t="shared" si="131"/>
        <v>0.98</v>
      </c>
      <c r="M101" s="54"/>
    </row>
    <row r="102" spans="1:13" s="49" customFormat="1" x14ac:dyDescent="0.25">
      <c r="A102" s="51" t="s">
        <v>138</v>
      </c>
      <c r="B102" s="53" t="s">
        <v>6</v>
      </c>
      <c r="C102" s="53" t="s">
        <v>6</v>
      </c>
      <c r="D102" s="53" t="s">
        <v>9</v>
      </c>
      <c r="E102" s="55" t="s">
        <v>140</v>
      </c>
      <c r="F102" s="54">
        <v>19.96</v>
      </c>
      <c r="G102" s="54"/>
      <c r="H102" s="54">
        <f t="shared" si="128"/>
        <v>19.96</v>
      </c>
      <c r="I102" s="54"/>
      <c r="J102" s="54">
        <f t="shared" si="129"/>
        <v>0</v>
      </c>
      <c r="K102" s="54">
        <f t="shared" si="130"/>
        <v>0</v>
      </c>
      <c r="L102" s="54">
        <f t="shared" si="131"/>
        <v>19.96</v>
      </c>
      <c r="M102" s="54"/>
    </row>
    <row r="103" spans="1:13" s="49" customFormat="1" x14ac:dyDescent="0.25">
      <c r="A103" s="51" t="s">
        <v>139</v>
      </c>
      <c r="B103" s="53" t="s">
        <v>6</v>
      </c>
      <c r="C103" s="53" t="s">
        <v>6</v>
      </c>
      <c r="D103" s="53" t="s">
        <v>9</v>
      </c>
      <c r="E103" s="55" t="s">
        <v>141</v>
      </c>
      <c r="F103" s="54">
        <v>7.98</v>
      </c>
      <c r="G103" s="54"/>
      <c r="H103" s="54">
        <f t="shared" si="128"/>
        <v>7.98</v>
      </c>
      <c r="I103" s="54"/>
      <c r="J103" s="54">
        <f t="shared" si="129"/>
        <v>0</v>
      </c>
      <c r="K103" s="54">
        <f t="shared" si="130"/>
        <v>0</v>
      </c>
      <c r="L103" s="54">
        <f t="shared" si="131"/>
        <v>7.98</v>
      </c>
      <c r="M103" s="54"/>
    </row>
    <row r="104" spans="1:13" s="49" customFormat="1" x14ac:dyDescent="0.25">
      <c r="A104" s="51" t="s">
        <v>150</v>
      </c>
      <c r="B104" s="53" t="s">
        <v>6</v>
      </c>
      <c r="C104" s="53" t="s">
        <v>6</v>
      </c>
      <c r="D104" s="53" t="s">
        <v>9</v>
      </c>
      <c r="E104" s="55" t="s">
        <v>149</v>
      </c>
      <c r="F104" s="54">
        <v>3.78</v>
      </c>
      <c r="G104" s="54"/>
      <c r="H104" s="54">
        <f t="shared" si="128"/>
        <v>3.78</v>
      </c>
      <c r="I104" s="54"/>
      <c r="J104" s="54">
        <f t="shared" si="129"/>
        <v>0</v>
      </c>
      <c r="K104" s="54">
        <f t="shared" si="130"/>
        <v>0</v>
      </c>
      <c r="L104" s="54">
        <f t="shared" si="131"/>
        <v>3.78</v>
      </c>
      <c r="M104" s="54"/>
    </row>
    <row r="105" spans="1:13" s="49" customFormat="1" x14ac:dyDescent="0.25">
      <c r="A105" s="51" t="s">
        <v>171</v>
      </c>
      <c r="B105" s="53" t="s">
        <v>6</v>
      </c>
      <c r="C105" s="53" t="s">
        <v>6</v>
      </c>
      <c r="D105" s="53" t="s">
        <v>9</v>
      </c>
      <c r="E105" s="55">
        <v>41791</v>
      </c>
      <c r="F105" s="54">
        <v>2280.08</v>
      </c>
      <c r="G105" s="54"/>
      <c r="H105" s="54">
        <f t="shared" ref="H105" si="132">F105+G105</f>
        <v>2280.08</v>
      </c>
      <c r="I105" s="54"/>
      <c r="J105" s="54">
        <f t="shared" ref="J105" si="133">IF(D105="Y", (I105*$D$3),0)</f>
        <v>0</v>
      </c>
      <c r="K105" s="54">
        <f t="shared" ref="K105" si="134">IF(H105&gt;0, 0, I105+J105)</f>
        <v>0</v>
      </c>
      <c r="L105" s="54">
        <f t="shared" ref="L105" si="135">H105+K105</f>
        <v>2280.08</v>
      </c>
      <c r="M105" s="54"/>
    </row>
    <row r="106" spans="1:13" s="49" customFormat="1" x14ac:dyDescent="0.25">
      <c r="A106" s="51" t="s">
        <v>185</v>
      </c>
      <c r="B106" s="53" t="s">
        <v>6</v>
      </c>
      <c r="C106" s="53" t="s">
        <v>6</v>
      </c>
      <c r="D106" s="53" t="s">
        <v>9</v>
      </c>
      <c r="E106" s="55" t="s">
        <v>174</v>
      </c>
      <c r="F106" s="54">
        <v>1600.16</v>
      </c>
      <c r="G106" s="54"/>
      <c r="H106" s="54">
        <f t="shared" ref="H106" si="136">F106+G106</f>
        <v>1600.16</v>
      </c>
      <c r="I106" s="54"/>
      <c r="J106" s="54">
        <f t="shared" ref="J106" si="137">IF(D106="Y", (I106*$D$3),0)</f>
        <v>0</v>
      </c>
      <c r="K106" s="54">
        <f t="shared" ref="K106" si="138">IF(H106&gt;0, 0, I106+J106)</f>
        <v>0</v>
      </c>
      <c r="L106" s="54">
        <f t="shared" ref="L106" si="139">H106+K106</f>
        <v>1600.16</v>
      </c>
      <c r="M106" s="54"/>
    </row>
    <row r="107" spans="1:13" s="49" customFormat="1" x14ac:dyDescent="0.25">
      <c r="A107" s="51" t="s">
        <v>222</v>
      </c>
      <c r="B107" s="53" t="s">
        <v>6</v>
      </c>
      <c r="C107" s="53" t="s">
        <v>6</v>
      </c>
      <c r="D107" s="53" t="s">
        <v>9</v>
      </c>
      <c r="E107" s="55" t="s">
        <v>221</v>
      </c>
      <c r="F107" s="54">
        <v>2184.89</v>
      </c>
      <c r="G107" s="54"/>
      <c r="H107" s="54">
        <f t="shared" ref="H107" si="140">F107+G107</f>
        <v>2184.89</v>
      </c>
      <c r="I107" s="54"/>
      <c r="J107" s="54">
        <f t="shared" ref="J107" si="141">IF(D107="Y", (I107*$D$3),0)</f>
        <v>0</v>
      </c>
      <c r="K107" s="54">
        <f t="shared" ref="K107" si="142">IF(H107&gt;0, 0, I107+J107)</f>
        <v>0</v>
      </c>
      <c r="L107" s="54">
        <f t="shared" ref="L107" si="143">H107+K107</f>
        <v>2184.89</v>
      </c>
      <c r="M107" s="54"/>
    </row>
    <row r="108" spans="1:13" s="49" customFormat="1" x14ac:dyDescent="0.25">
      <c r="A108" s="51" t="s">
        <v>206</v>
      </c>
      <c r="B108" s="53" t="s">
        <v>6</v>
      </c>
      <c r="C108" s="53" t="s">
        <v>6</v>
      </c>
      <c r="D108" s="53" t="s">
        <v>9</v>
      </c>
      <c r="E108" s="50" t="s">
        <v>209</v>
      </c>
      <c r="F108" s="54">
        <v>2314.83</v>
      </c>
      <c r="G108" s="54"/>
      <c r="H108" s="54">
        <f t="shared" ref="H108:H110" si="144">F108+G108</f>
        <v>2314.83</v>
      </c>
      <c r="I108" s="54"/>
      <c r="J108" s="54">
        <f t="shared" ref="J108:J110" si="145">IF(D108="Y", (I108*$D$3),0)</f>
        <v>0</v>
      </c>
      <c r="K108" s="54">
        <f t="shared" ref="K108:K110" si="146">IF(H108&gt;0, 0, I108+J108)</f>
        <v>0</v>
      </c>
      <c r="L108" s="54">
        <f t="shared" ref="L108:L110" si="147">H108+K108</f>
        <v>2314.83</v>
      </c>
      <c r="M108" s="54"/>
    </row>
    <row r="109" spans="1:13" s="49" customFormat="1" x14ac:dyDescent="0.25">
      <c r="A109" s="51" t="s">
        <v>207</v>
      </c>
      <c r="B109" s="53" t="s">
        <v>6</v>
      </c>
      <c r="C109" s="53" t="s">
        <v>6</v>
      </c>
      <c r="D109" s="53" t="s">
        <v>9</v>
      </c>
      <c r="E109" s="55" t="s">
        <v>210</v>
      </c>
      <c r="F109" s="54">
        <v>1303.1400000000001</v>
      </c>
      <c r="G109" s="54"/>
      <c r="H109" s="54">
        <f t="shared" si="144"/>
        <v>1303.1400000000001</v>
      </c>
      <c r="I109" s="54"/>
      <c r="J109" s="54">
        <f t="shared" si="145"/>
        <v>0</v>
      </c>
      <c r="K109" s="54">
        <f t="shared" si="146"/>
        <v>0</v>
      </c>
      <c r="L109" s="54">
        <f t="shared" si="147"/>
        <v>1303.1400000000001</v>
      </c>
      <c r="M109" s="54"/>
    </row>
    <row r="110" spans="1:13" s="49" customFormat="1" x14ac:dyDescent="0.25">
      <c r="A110" s="51" t="s">
        <v>208</v>
      </c>
      <c r="B110" s="53" t="s">
        <v>6</v>
      </c>
      <c r="C110" s="53" t="s">
        <v>6</v>
      </c>
      <c r="D110" s="53" t="s">
        <v>9</v>
      </c>
      <c r="E110" s="55" t="s">
        <v>211</v>
      </c>
      <c r="F110" s="54">
        <v>136.93</v>
      </c>
      <c r="G110" s="54"/>
      <c r="H110" s="54">
        <f t="shared" si="144"/>
        <v>136.93</v>
      </c>
      <c r="I110" s="54"/>
      <c r="J110" s="54">
        <f t="shared" si="145"/>
        <v>0</v>
      </c>
      <c r="K110" s="54">
        <f t="shared" si="146"/>
        <v>0</v>
      </c>
      <c r="L110" s="54">
        <f t="shared" si="147"/>
        <v>136.93</v>
      </c>
      <c r="M110" s="54"/>
    </row>
    <row r="111" spans="1:13" s="49" customFormat="1" x14ac:dyDescent="0.25">
      <c r="A111" s="51" t="s">
        <v>223</v>
      </c>
      <c r="B111" s="53" t="s">
        <v>6</v>
      </c>
      <c r="C111" s="53" t="s">
        <v>6</v>
      </c>
      <c r="D111" s="53" t="s">
        <v>9</v>
      </c>
      <c r="E111" s="55" t="s">
        <v>224</v>
      </c>
      <c r="F111" s="54">
        <v>1.96</v>
      </c>
      <c r="G111" s="54"/>
      <c r="H111" s="54">
        <f t="shared" ref="H111" si="148">F111+G111</f>
        <v>1.96</v>
      </c>
      <c r="I111" s="54"/>
      <c r="J111" s="54">
        <f t="shared" ref="J111" si="149">IF(D111="Y", (I111*$D$3),0)</f>
        <v>0</v>
      </c>
      <c r="K111" s="54">
        <f t="shared" ref="K111" si="150">IF(H111&gt;0, 0, I111+J111)</f>
        <v>0</v>
      </c>
      <c r="L111" s="54">
        <f t="shared" ref="L111" si="151">H111+K111</f>
        <v>1.96</v>
      </c>
      <c r="M111" s="54"/>
    </row>
    <row r="112" spans="1:13" s="49" customFormat="1" x14ac:dyDescent="0.25">
      <c r="A112" s="51" t="s">
        <v>232</v>
      </c>
      <c r="B112" s="53" t="s">
        <v>6</v>
      </c>
      <c r="C112" s="53" t="s">
        <v>6</v>
      </c>
      <c r="D112" s="53" t="s">
        <v>9</v>
      </c>
      <c r="E112" s="55" t="s">
        <v>231</v>
      </c>
      <c r="F112" s="54">
        <v>204.09</v>
      </c>
      <c r="G112" s="54"/>
      <c r="H112" s="54">
        <f t="shared" ref="H112:H113" si="152">F112+G112</f>
        <v>204.09</v>
      </c>
      <c r="I112" s="54"/>
      <c r="J112" s="54">
        <f t="shared" ref="J112:J113" si="153">IF(D112="Y", (I112*$D$3),0)</f>
        <v>0</v>
      </c>
      <c r="K112" s="54">
        <f t="shared" ref="K112:K113" si="154">IF(H112&gt;0, 0, I112+J112)</f>
        <v>0</v>
      </c>
      <c r="L112" s="54">
        <f t="shared" ref="L112:L113" si="155">H112+K112</f>
        <v>204.09</v>
      </c>
      <c r="M112" s="54"/>
    </row>
    <row r="113" spans="1:17" s="49" customFormat="1" x14ac:dyDescent="0.25">
      <c r="A113" s="51"/>
      <c r="B113" s="53" t="s">
        <v>6</v>
      </c>
      <c r="C113" s="53" t="s">
        <v>6</v>
      </c>
      <c r="D113" s="53" t="s">
        <v>9</v>
      </c>
      <c r="E113" s="50" t="s">
        <v>235</v>
      </c>
      <c r="F113" s="54">
        <v>71.94</v>
      </c>
      <c r="G113" s="54"/>
      <c r="H113" s="54">
        <f t="shared" si="152"/>
        <v>71.94</v>
      </c>
      <c r="I113" s="54"/>
      <c r="J113" s="54">
        <f t="shared" si="153"/>
        <v>0</v>
      </c>
      <c r="K113" s="54">
        <f t="shared" si="154"/>
        <v>0</v>
      </c>
      <c r="L113" s="54">
        <f t="shared" si="155"/>
        <v>71.94</v>
      </c>
      <c r="M113" s="54"/>
    </row>
    <row r="114" spans="1:17" s="22" customFormat="1" x14ac:dyDescent="0.25">
      <c r="A114" s="23"/>
      <c r="E114" s="8"/>
      <c r="F114" s="24"/>
      <c r="G114" s="24"/>
      <c r="H114" s="24"/>
      <c r="I114" s="9"/>
      <c r="J114" s="9"/>
      <c r="K114" s="9"/>
      <c r="L114" s="21" t="s">
        <v>63</v>
      </c>
      <c r="M114" s="28">
        <f>SUM(L87:L114)</f>
        <v>14167.789999999999</v>
      </c>
    </row>
    <row r="115" spans="1:17" s="49" customFormat="1" x14ac:dyDescent="0.25">
      <c r="A115" s="23"/>
      <c r="E115" s="8"/>
      <c r="F115" s="24"/>
      <c r="G115" s="24"/>
      <c r="H115" s="24"/>
      <c r="I115" s="9"/>
      <c r="J115" s="9"/>
      <c r="K115" s="9"/>
      <c r="L115" s="21"/>
      <c r="M115" s="24"/>
    </row>
    <row r="116" spans="1:17" x14ac:dyDescent="0.25">
      <c r="A116" s="46" t="s">
        <v>56</v>
      </c>
      <c r="B116" s="47" t="s">
        <v>59</v>
      </c>
      <c r="C116" t="s">
        <v>7</v>
      </c>
      <c r="D116" t="s">
        <v>10</v>
      </c>
      <c r="E116" s="48" t="s">
        <v>60</v>
      </c>
      <c r="F116" s="3">
        <v>64.63</v>
      </c>
      <c r="G116" s="3"/>
      <c r="H116" s="3">
        <f t="shared" si="2"/>
        <v>64.63</v>
      </c>
      <c r="I116" s="9"/>
      <c r="J116" s="9">
        <f t="shared" ref="J116:J118" si="156">IF(D116="Y", (I116*$D$3),0)</f>
        <v>0</v>
      </c>
      <c r="K116" s="9">
        <f t="shared" si="3"/>
        <v>0</v>
      </c>
      <c r="L116" s="24">
        <f t="shared" si="1"/>
        <v>64.63</v>
      </c>
      <c r="M116" s="3"/>
      <c r="Q116" s="3"/>
    </row>
    <row r="117" spans="1:17" x14ac:dyDescent="0.25">
      <c r="A117" s="46" t="s">
        <v>57</v>
      </c>
      <c r="B117" s="47" t="s">
        <v>59</v>
      </c>
      <c r="C117" t="s">
        <v>7</v>
      </c>
      <c r="D117" t="s">
        <v>10</v>
      </c>
      <c r="E117" s="48" t="s">
        <v>61</v>
      </c>
      <c r="F117" s="3">
        <v>150.72999999999999</v>
      </c>
      <c r="G117" s="3"/>
      <c r="H117" s="3">
        <f t="shared" si="2"/>
        <v>150.72999999999999</v>
      </c>
      <c r="I117" s="9"/>
      <c r="J117" s="9">
        <f t="shared" si="156"/>
        <v>0</v>
      </c>
      <c r="K117" s="9">
        <f t="shared" si="3"/>
        <v>0</v>
      </c>
      <c r="L117" s="24">
        <f t="shared" si="1"/>
        <v>150.72999999999999</v>
      </c>
      <c r="M117" s="3"/>
    </row>
    <row r="118" spans="1:17" x14ac:dyDescent="0.25">
      <c r="A118" s="46" t="s">
        <v>58</v>
      </c>
      <c r="B118" s="47" t="s">
        <v>59</v>
      </c>
      <c r="C118" t="s">
        <v>7</v>
      </c>
      <c r="D118" t="s">
        <v>10</v>
      </c>
      <c r="E118" s="48" t="s">
        <v>62</v>
      </c>
      <c r="F118" s="3">
        <v>55.62</v>
      </c>
      <c r="G118" s="3"/>
      <c r="H118" s="3">
        <f t="shared" si="2"/>
        <v>55.62</v>
      </c>
      <c r="I118" s="9"/>
      <c r="J118" s="9">
        <f t="shared" si="156"/>
        <v>0</v>
      </c>
      <c r="K118" s="9">
        <f t="shared" si="3"/>
        <v>0</v>
      </c>
      <c r="L118" s="24">
        <f t="shared" si="1"/>
        <v>55.62</v>
      </c>
      <c r="M118" s="3"/>
    </row>
    <row r="119" spans="1:17" s="49" customFormat="1" x14ac:dyDescent="0.25">
      <c r="A119" s="52">
        <v>41250</v>
      </c>
      <c r="B119" s="50" t="s">
        <v>59</v>
      </c>
      <c r="C119" s="49" t="s">
        <v>7</v>
      </c>
      <c r="D119" s="49" t="s">
        <v>10</v>
      </c>
      <c r="E119" s="51" t="s">
        <v>71</v>
      </c>
      <c r="F119" s="24">
        <v>1018.76</v>
      </c>
      <c r="G119" s="24"/>
      <c r="H119" s="24">
        <f t="shared" ref="H119:H120" si="157">F119+G119</f>
        <v>1018.76</v>
      </c>
      <c r="I119" s="9"/>
      <c r="J119" s="9">
        <f t="shared" ref="J119:J120" si="158">IF(D119="Y", (I119*$D$3),0)</f>
        <v>0</v>
      </c>
      <c r="K119" s="9">
        <f t="shared" ref="K119:K120" si="159">IF(H119&gt;0, 0, I119+J119)</f>
        <v>0</v>
      </c>
      <c r="L119" s="24">
        <f t="shared" ref="L119:L120" si="160">H119+K119</f>
        <v>1018.76</v>
      </c>
      <c r="M119" s="24"/>
    </row>
    <row r="120" spans="1:17" s="49" customFormat="1" x14ac:dyDescent="0.25">
      <c r="A120" s="52">
        <v>41304</v>
      </c>
      <c r="B120" s="50" t="s">
        <v>59</v>
      </c>
      <c r="C120" s="49" t="s">
        <v>7</v>
      </c>
      <c r="D120" s="49" t="s">
        <v>10</v>
      </c>
      <c r="E120" s="51" t="s">
        <v>72</v>
      </c>
      <c r="F120" s="24">
        <v>1223.58</v>
      </c>
      <c r="G120" s="24"/>
      <c r="H120" s="24">
        <f t="shared" si="157"/>
        <v>1223.58</v>
      </c>
      <c r="I120" s="9"/>
      <c r="J120" s="9">
        <f t="shared" si="158"/>
        <v>0</v>
      </c>
      <c r="K120" s="9">
        <f t="shared" si="159"/>
        <v>0</v>
      </c>
      <c r="L120" s="24">
        <f t="shared" si="160"/>
        <v>1223.58</v>
      </c>
      <c r="M120" s="24"/>
    </row>
    <row r="121" spans="1:17" s="49" customFormat="1" x14ac:dyDescent="0.25">
      <c r="A121" s="52" t="s">
        <v>89</v>
      </c>
      <c r="B121" s="50" t="s">
        <v>59</v>
      </c>
      <c r="C121" s="49" t="s">
        <v>7</v>
      </c>
      <c r="D121" s="49" t="s">
        <v>10</v>
      </c>
      <c r="E121" s="50" t="s">
        <v>74</v>
      </c>
      <c r="F121" s="24">
        <v>131.19999999999999</v>
      </c>
      <c r="G121" s="24"/>
      <c r="H121" s="24">
        <f t="shared" ref="H121:H124" si="161">F121+G121</f>
        <v>131.19999999999999</v>
      </c>
      <c r="I121" s="9"/>
      <c r="J121" s="9">
        <f t="shared" ref="J121:J123" si="162">IF(D121="Y", (I121*$D$3),0)</f>
        <v>0</v>
      </c>
      <c r="K121" s="9">
        <f t="shared" ref="K121:K123" si="163">IF(H121&gt;0, 0, I121+J121)</f>
        <v>0</v>
      </c>
      <c r="L121" s="24">
        <f t="shared" ref="L121:L123" si="164">H121+K121</f>
        <v>131.19999999999999</v>
      </c>
      <c r="M121" s="24"/>
    </row>
    <row r="122" spans="1:17" s="49" customFormat="1" x14ac:dyDescent="0.25">
      <c r="A122" s="52" t="s">
        <v>90</v>
      </c>
      <c r="B122" s="50" t="s">
        <v>59</v>
      </c>
      <c r="C122" s="49" t="s">
        <v>7</v>
      </c>
      <c r="D122" s="49" t="s">
        <v>10</v>
      </c>
      <c r="E122" s="50" t="s">
        <v>75</v>
      </c>
      <c r="F122" s="24">
        <v>257.24</v>
      </c>
      <c r="G122" s="24"/>
      <c r="H122" s="24">
        <f t="shared" si="161"/>
        <v>257.24</v>
      </c>
      <c r="I122" s="9"/>
      <c r="J122" s="9">
        <f t="shared" si="162"/>
        <v>0</v>
      </c>
      <c r="K122" s="9">
        <f t="shared" si="163"/>
        <v>0</v>
      </c>
      <c r="L122" s="24">
        <f t="shared" si="164"/>
        <v>257.24</v>
      </c>
      <c r="M122" s="24"/>
    </row>
    <row r="123" spans="1:17" s="49" customFormat="1" x14ac:dyDescent="0.25">
      <c r="A123" s="52" t="s">
        <v>100</v>
      </c>
      <c r="B123" s="50" t="s">
        <v>59</v>
      </c>
      <c r="C123" s="49" t="s">
        <v>7</v>
      </c>
      <c r="D123" s="49" t="s">
        <v>10</v>
      </c>
      <c r="E123" s="50" t="s">
        <v>102</v>
      </c>
      <c r="F123" s="24">
        <v>291.25</v>
      </c>
      <c r="G123" s="24"/>
      <c r="H123" s="24">
        <f t="shared" si="161"/>
        <v>291.25</v>
      </c>
      <c r="I123" s="9"/>
      <c r="J123" s="9">
        <f t="shared" si="162"/>
        <v>0</v>
      </c>
      <c r="K123" s="9">
        <f t="shared" si="163"/>
        <v>0</v>
      </c>
      <c r="L123" s="24">
        <f t="shared" si="164"/>
        <v>291.25</v>
      </c>
      <c r="M123" s="24"/>
    </row>
    <row r="124" spans="1:17" s="49" customFormat="1" x14ac:dyDescent="0.25">
      <c r="A124" s="50" t="s">
        <v>101</v>
      </c>
      <c r="B124" s="50" t="s">
        <v>59</v>
      </c>
      <c r="C124" s="49" t="s">
        <v>7</v>
      </c>
      <c r="D124" s="49" t="s">
        <v>10</v>
      </c>
      <c r="E124" s="50" t="s">
        <v>103</v>
      </c>
      <c r="F124" s="24">
        <v>134.57</v>
      </c>
      <c r="G124" s="24"/>
      <c r="H124" s="24">
        <f t="shared" si="161"/>
        <v>134.57</v>
      </c>
      <c r="I124" s="9"/>
      <c r="J124" s="9">
        <f t="shared" ref="J124" si="165">IF(D124="Y", (I124*$D$3),0)</f>
        <v>0</v>
      </c>
      <c r="K124" s="9">
        <f t="shared" ref="K124" si="166">IF(H124&gt;0, 0, I124+J124)</f>
        <v>0</v>
      </c>
      <c r="L124" s="24">
        <f t="shared" ref="L124" si="167">H124+K124</f>
        <v>134.57</v>
      </c>
    </row>
    <row r="125" spans="1:17" s="49" customFormat="1" x14ac:dyDescent="0.25">
      <c r="A125" s="50" t="s">
        <v>110</v>
      </c>
      <c r="B125" s="50" t="s">
        <v>59</v>
      </c>
      <c r="C125" s="49" t="s">
        <v>7</v>
      </c>
      <c r="D125" s="49" t="s">
        <v>10</v>
      </c>
      <c r="E125" s="50" t="s">
        <v>109</v>
      </c>
      <c r="F125" s="24">
        <v>78.790000000000006</v>
      </c>
      <c r="G125" s="24"/>
      <c r="H125" s="24">
        <f t="shared" ref="H125:H128" si="168">F125+G125</f>
        <v>78.790000000000006</v>
      </c>
      <c r="I125" s="9"/>
      <c r="J125" s="9">
        <f t="shared" ref="J125" si="169">IF(D125="Y", (I125*$D$3),0)</f>
        <v>0</v>
      </c>
      <c r="K125" s="9">
        <f t="shared" ref="K125" si="170">IF(H125&gt;0, 0, I125+J125)</f>
        <v>0</v>
      </c>
      <c r="L125" s="24">
        <f t="shared" ref="L125" si="171">H125+K125</f>
        <v>78.790000000000006</v>
      </c>
    </row>
    <row r="126" spans="1:17" s="49" customFormat="1" x14ac:dyDescent="0.25">
      <c r="A126" s="50" t="s">
        <v>122</v>
      </c>
      <c r="B126" s="50" t="s">
        <v>59</v>
      </c>
      <c r="C126" s="49" t="s">
        <v>7</v>
      </c>
      <c r="D126" s="49" t="s">
        <v>10</v>
      </c>
      <c r="E126" s="50" t="s">
        <v>124</v>
      </c>
      <c r="F126" s="24">
        <v>581.96</v>
      </c>
      <c r="G126" s="24"/>
      <c r="H126" s="24">
        <f t="shared" si="168"/>
        <v>581.96</v>
      </c>
      <c r="I126" s="9"/>
      <c r="J126" s="9">
        <f t="shared" ref="J126:J127" si="172">IF(D126="Y", (I126*$D$3),0)</f>
        <v>0</v>
      </c>
      <c r="K126" s="9">
        <f t="shared" ref="K126:K127" si="173">IF(H126&gt;0, 0, I126+J126)</f>
        <v>0</v>
      </c>
      <c r="L126" s="24">
        <f t="shared" ref="L126:L127" si="174">H126+K126</f>
        <v>581.96</v>
      </c>
    </row>
    <row r="127" spans="1:17" s="49" customFormat="1" x14ac:dyDescent="0.25">
      <c r="A127" s="50" t="s">
        <v>123</v>
      </c>
      <c r="B127" s="50" t="s">
        <v>59</v>
      </c>
      <c r="C127" s="49" t="s">
        <v>7</v>
      </c>
      <c r="D127" s="49" t="s">
        <v>10</v>
      </c>
      <c r="E127" s="50" t="s">
        <v>125</v>
      </c>
      <c r="F127" s="24">
        <v>1676.42</v>
      </c>
      <c r="G127" s="24"/>
      <c r="H127" s="24">
        <f t="shared" si="168"/>
        <v>1676.42</v>
      </c>
      <c r="I127" s="9"/>
      <c r="J127" s="9">
        <f t="shared" si="172"/>
        <v>0</v>
      </c>
      <c r="K127" s="9">
        <f t="shared" si="173"/>
        <v>0</v>
      </c>
      <c r="L127" s="24">
        <f t="shared" si="174"/>
        <v>1676.42</v>
      </c>
    </row>
    <row r="128" spans="1:17" s="49" customFormat="1" x14ac:dyDescent="0.25">
      <c r="A128" s="51" t="s">
        <v>142</v>
      </c>
      <c r="B128" s="50" t="s">
        <v>59</v>
      </c>
      <c r="C128" s="49" t="s">
        <v>7</v>
      </c>
      <c r="D128" s="49" t="s">
        <v>10</v>
      </c>
      <c r="E128" s="50" t="s">
        <v>145</v>
      </c>
      <c r="F128" s="24">
        <v>2667.51</v>
      </c>
      <c r="G128" s="24"/>
      <c r="H128" s="24">
        <f t="shared" si="168"/>
        <v>2667.51</v>
      </c>
      <c r="I128" s="9"/>
      <c r="J128" s="9">
        <f t="shared" ref="J128" si="175">IF(D128="Y", (I128*$D$3),0)</f>
        <v>0</v>
      </c>
      <c r="K128" s="9">
        <f t="shared" ref="K128" si="176">IF(H128&gt;0, 0, I128+J128)</f>
        <v>0</v>
      </c>
      <c r="L128" s="24">
        <f t="shared" ref="L128" si="177">H128+K128</f>
        <v>2667.51</v>
      </c>
    </row>
    <row r="129" spans="1:13" s="49" customFormat="1" x14ac:dyDescent="0.25">
      <c r="A129" s="51" t="s">
        <v>143</v>
      </c>
      <c r="B129" s="50" t="s">
        <v>59</v>
      </c>
      <c r="C129" s="49" t="s">
        <v>7</v>
      </c>
      <c r="D129" s="49" t="s">
        <v>10</v>
      </c>
      <c r="E129" s="50" t="s">
        <v>146</v>
      </c>
      <c r="F129" s="24">
        <v>8.7899999999999991</v>
      </c>
      <c r="G129" s="24"/>
      <c r="H129" s="24">
        <f t="shared" ref="H129:H130" si="178">F129+G129</f>
        <v>8.7899999999999991</v>
      </c>
      <c r="I129" s="9"/>
      <c r="J129" s="9">
        <f t="shared" ref="J129:J130" si="179">IF(D129="Y", (I129*$D$3),0)</f>
        <v>0</v>
      </c>
      <c r="K129" s="9">
        <f t="shared" ref="K129:K130" si="180">IF(H129&gt;0, 0, I129+J129)</f>
        <v>0</v>
      </c>
      <c r="L129" s="24">
        <f t="shared" ref="L129:L130" si="181">H129+K129</f>
        <v>8.7899999999999991</v>
      </c>
    </row>
    <row r="130" spans="1:13" s="49" customFormat="1" x14ac:dyDescent="0.25">
      <c r="A130" s="51" t="s">
        <v>144</v>
      </c>
      <c r="B130" s="50" t="s">
        <v>59</v>
      </c>
      <c r="C130" s="49" t="s">
        <v>7</v>
      </c>
      <c r="D130" s="49" t="s">
        <v>10</v>
      </c>
      <c r="E130" s="50" t="s">
        <v>147</v>
      </c>
      <c r="F130" s="24">
        <v>26.9</v>
      </c>
      <c r="G130" s="24"/>
      <c r="H130" s="24">
        <f t="shared" si="178"/>
        <v>26.9</v>
      </c>
      <c r="I130" s="9"/>
      <c r="J130" s="9">
        <f t="shared" si="179"/>
        <v>0</v>
      </c>
      <c r="K130" s="9">
        <f t="shared" si="180"/>
        <v>0</v>
      </c>
      <c r="L130" s="24">
        <f t="shared" si="181"/>
        <v>26.9</v>
      </c>
    </row>
    <row r="131" spans="1:13" s="49" customFormat="1" x14ac:dyDescent="0.25">
      <c r="A131" s="51" t="s">
        <v>163</v>
      </c>
      <c r="B131" s="50" t="s">
        <v>59</v>
      </c>
      <c r="C131" s="49" t="s">
        <v>7</v>
      </c>
      <c r="D131" s="49" t="s">
        <v>10</v>
      </c>
      <c r="E131" s="50" t="s">
        <v>161</v>
      </c>
      <c r="F131" s="24">
        <v>4.84</v>
      </c>
      <c r="G131" s="24"/>
      <c r="H131" s="24">
        <f t="shared" ref="H131" si="182">F131+G131</f>
        <v>4.84</v>
      </c>
      <c r="I131" s="9"/>
      <c r="J131" s="9">
        <f t="shared" ref="J131" si="183">IF(D131="Y", (I131*$D$3),0)</f>
        <v>0</v>
      </c>
      <c r="K131" s="9">
        <f t="shared" ref="K131" si="184">IF(H131&gt;0, 0, I131+J131)</f>
        <v>0</v>
      </c>
      <c r="L131" s="24">
        <f t="shared" ref="L131" si="185">H131+K131</f>
        <v>4.84</v>
      </c>
    </row>
    <row r="132" spans="1:13" s="49" customFormat="1" x14ac:dyDescent="0.25">
      <c r="A132" s="51" t="s">
        <v>162</v>
      </c>
      <c r="B132" s="50" t="s">
        <v>59</v>
      </c>
      <c r="C132" s="49" t="s">
        <v>7</v>
      </c>
      <c r="D132" s="49" t="s">
        <v>10</v>
      </c>
      <c r="E132" s="50" t="s">
        <v>164</v>
      </c>
      <c r="F132" s="24">
        <v>49.71</v>
      </c>
      <c r="G132" s="24"/>
      <c r="H132" s="24">
        <f t="shared" ref="H132" si="186">F132+G132</f>
        <v>49.71</v>
      </c>
      <c r="I132" s="9"/>
      <c r="J132" s="9">
        <f t="shared" ref="J132" si="187">IF(D132="Y", (I132*$D$3),0)</f>
        <v>0</v>
      </c>
      <c r="K132" s="9">
        <f t="shared" ref="K132" si="188">IF(H132&gt;0, 0, I132+J132)</f>
        <v>0</v>
      </c>
      <c r="L132" s="24">
        <f t="shared" ref="L132" si="189">H132+K132</f>
        <v>49.71</v>
      </c>
    </row>
    <row r="133" spans="1:13" s="49" customFormat="1" x14ac:dyDescent="0.25">
      <c r="A133" s="51" t="s">
        <v>172</v>
      </c>
      <c r="B133" s="50" t="s">
        <v>59</v>
      </c>
      <c r="C133" s="49" t="s">
        <v>7</v>
      </c>
      <c r="D133" s="49" t="s">
        <v>10</v>
      </c>
      <c r="E133" s="55">
        <v>41791</v>
      </c>
      <c r="F133" s="24">
        <v>3586.82</v>
      </c>
      <c r="G133" s="24"/>
      <c r="H133" s="24">
        <f t="shared" ref="H133" si="190">F133+G133</f>
        <v>3586.82</v>
      </c>
      <c r="I133" s="9"/>
      <c r="J133" s="9">
        <f t="shared" ref="J133" si="191">IF(D133="Y", (I133*$D$3),0)</f>
        <v>0</v>
      </c>
      <c r="K133" s="9">
        <f t="shared" ref="K133" si="192">IF(H133&gt;0, 0, I133+J133)</f>
        <v>0</v>
      </c>
      <c r="L133" s="24">
        <f t="shared" ref="L133" si="193">H133+K133</f>
        <v>3586.82</v>
      </c>
    </row>
    <row r="134" spans="1:13" s="49" customFormat="1" x14ac:dyDescent="0.25">
      <c r="A134" s="51" t="s">
        <v>190</v>
      </c>
      <c r="B134" s="50" t="s">
        <v>59</v>
      </c>
      <c r="C134" s="49" t="s">
        <v>7</v>
      </c>
      <c r="D134" s="49" t="s">
        <v>10</v>
      </c>
      <c r="E134" s="50" t="s">
        <v>188</v>
      </c>
      <c r="F134" s="24">
        <v>3520</v>
      </c>
      <c r="G134" s="24"/>
      <c r="H134" s="24">
        <f t="shared" ref="H134" si="194">F134+G134</f>
        <v>3520</v>
      </c>
      <c r="I134" s="9"/>
      <c r="J134" s="9">
        <f t="shared" ref="J134" si="195">IF(D134="Y", (I134*$D$3),0)</f>
        <v>0</v>
      </c>
      <c r="K134" s="9">
        <f t="shared" ref="K134" si="196">IF(H134&gt;0, 0, I134+J134)</f>
        <v>0</v>
      </c>
      <c r="L134" s="24">
        <f t="shared" ref="L134" si="197">H134+K134</f>
        <v>3520</v>
      </c>
    </row>
    <row r="135" spans="1:13" s="49" customFormat="1" x14ac:dyDescent="0.25">
      <c r="A135" s="51" t="s">
        <v>191</v>
      </c>
      <c r="B135" s="50" t="s">
        <v>59</v>
      </c>
      <c r="C135" s="49" t="s">
        <v>7</v>
      </c>
      <c r="D135" s="49" t="s">
        <v>10</v>
      </c>
      <c r="E135" s="50" t="s">
        <v>189</v>
      </c>
      <c r="F135" s="24">
        <v>2603.44</v>
      </c>
      <c r="G135" s="24"/>
      <c r="H135" s="24">
        <f t="shared" ref="H135:H138" si="198">F135+G135</f>
        <v>2603.44</v>
      </c>
      <c r="I135" s="9"/>
      <c r="J135" s="9">
        <f t="shared" ref="J135:J138" si="199">IF(D135="Y", (I135*$D$3),0)</f>
        <v>0</v>
      </c>
      <c r="K135" s="9">
        <f t="shared" ref="K135:K138" si="200">IF(H135&gt;0, 0, I135+J135)</f>
        <v>0</v>
      </c>
      <c r="L135" s="24">
        <f t="shared" ref="L135:L138" si="201">H135+K135</f>
        <v>2603.44</v>
      </c>
    </row>
    <row r="136" spans="1:13" s="49" customFormat="1" x14ac:dyDescent="0.25">
      <c r="A136" s="51" t="s">
        <v>212</v>
      </c>
      <c r="B136" s="50" t="s">
        <v>59</v>
      </c>
      <c r="C136" s="49" t="s">
        <v>7</v>
      </c>
      <c r="D136" s="49" t="s">
        <v>10</v>
      </c>
      <c r="E136" s="50" t="s">
        <v>216</v>
      </c>
      <c r="F136" s="24">
        <v>3841.74</v>
      </c>
      <c r="G136" s="24"/>
      <c r="H136" s="24">
        <f t="shared" si="198"/>
        <v>3841.74</v>
      </c>
      <c r="I136" s="9"/>
      <c r="J136" s="9">
        <f t="shared" si="199"/>
        <v>0</v>
      </c>
      <c r="K136" s="9">
        <f t="shared" si="200"/>
        <v>0</v>
      </c>
      <c r="L136" s="24">
        <f t="shared" si="201"/>
        <v>3841.74</v>
      </c>
    </row>
    <row r="137" spans="1:13" s="49" customFormat="1" x14ac:dyDescent="0.25">
      <c r="A137" s="51" t="s">
        <v>213</v>
      </c>
      <c r="B137" s="50" t="s">
        <v>59</v>
      </c>
      <c r="C137" s="49" t="s">
        <v>7</v>
      </c>
      <c r="D137" s="49" t="s">
        <v>10</v>
      </c>
      <c r="E137" s="50" t="s">
        <v>217</v>
      </c>
      <c r="F137" s="24">
        <v>3852.29</v>
      </c>
      <c r="G137" s="24"/>
      <c r="H137" s="24">
        <f t="shared" si="198"/>
        <v>3852.29</v>
      </c>
      <c r="I137" s="9"/>
      <c r="J137" s="9">
        <f t="shared" si="199"/>
        <v>0</v>
      </c>
      <c r="K137" s="9">
        <f t="shared" si="200"/>
        <v>0</v>
      </c>
      <c r="L137" s="24">
        <f t="shared" si="201"/>
        <v>3852.29</v>
      </c>
    </row>
    <row r="138" spans="1:13" s="49" customFormat="1" x14ac:dyDescent="0.25">
      <c r="A138" s="51" t="s">
        <v>214</v>
      </c>
      <c r="B138" s="50" t="s">
        <v>59</v>
      </c>
      <c r="C138" s="49" t="s">
        <v>7</v>
      </c>
      <c r="D138" s="49" t="s">
        <v>10</v>
      </c>
      <c r="E138" s="50" t="s">
        <v>218</v>
      </c>
      <c r="F138" s="24">
        <v>2229</v>
      </c>
      <c r="G138" s="24"/>
      <c r="H138" s="24">
        <f t="shared" si="198"/>
        <v>2229</v>
      </c>
      <c r="I138" s="9"/>
      <c r="J138" s="9">
        <f t="shared" si="199"/>
        <v>0</v>
      </c>
      <c r="K138" s="9">
        <f t="shared" si="200"/>
        <v>0</v>
      </c>
      <c r="L138" s="24">
        <f t="shared" si="201"/>
        <v>2229</v>
      </c>
    </row>
    <row r="139" spans="1:13" s="49" customFormat="1" x14ac:dyDescent="0.25">
      <c r="A139" s="51" t="s">
        <v>215</v>
      </c>
      <c r="B139" s="50" t="s">
        <v>59</v>
      </c>
      <c r="C139" s="49" t="s">
        <v>7</v>
      </c>
      <c r="D139" s="49" t="s">
        <v>10</v>
      </c>
      <c r="E139" s="50" t="s">
        <v>219</v>
      </c>
      <c r="F139" s="24">
        <v>210.73</v>
      </c>
      <c r="G139" s="24"/>
      <c r="H139" s="24">
        <f t="shared" ref="H139" si="202">F139+G139</f>
        <v>210.73</v>
      </c>
      <c r="I139" s="9"/>
      <c r="J139" s="9">
        <f t="shared" ref="J139" si="203">IF(D139="Y", (I139*$D$3),0)</f>
        <v>0</v>
      </c>
      <c r="K139" s="9">
        <f t="shared" ref="K139" si="204">IF(H139&gt;0, 0, I139+J139)</f>
        <v>0</v>
      </c>
      <c r="L139" s="24">
        <f t="shared" ref="L139" si="205">H139+K139</f>
        <v>210.73</v>
      </c>
    </row>
    <row r="140" spans="1:13" s="49" customFormat="1" x14ac:dyDescent="0.25">
      <c r="A140" s="51" t="s">
        <v>225</v>
      </c>
      <c r="B140" s="50" t="s">
        <v>59</v>
      </c>
      <c r="C140" s="49" t="s">
        <v>7</v>
      </c>
      <c r="D140" s="49" t="s">
        <v>10</v>
      </c>
      <c r="E140" s="50" t="s">
        <v>226</v>
      </c>
      <c r="F140" s="24">
        <v>0.86</v>
      </c>
      <c r="G140" s="24"/>
      <c r="H140" s="24">
        <f t="shared" ref="H140" si="206">F140+G140</f>
        <v>0.86</v>
      </c>
      <c r="I140" s="9"/>
      <c r="J140" s="9">
        <f t="shared" ref="J140" si="207">IF(D140="Y", (I140*$D$3),0)</f>
        <v>0</v>
      </c>
      <c r="K140" s="9">
        <f t="shared" ref="K140" si="208">IF(H140&gt;0, 0, I140+J140)</f>
        <v>0</v>
      </c>
      <c r="L140" s="24">
        <f t="shared" ref="L140" si="209">H140+K140</f>
        <v>0.86</v>
      </c>
    </row>
    <row r="141" spans="1:13" s="49" customFormat="1" x14ac:dyDescent="0.25">
      <c r="A141" s="51" t="s">
        <v>234</v>
      </c>
      <c r="B141" s="50" t="s">
        <v>59</v>
      </c>
      <c r="C141" s="49" t="s">
        <v>7</v>
      </c>
      <c r="D141" s="49" t="s">
        <v>10</v>
      </c>
      <c r="E141" s="50" t="s">
        <v>233</v>
      </c>
      <c r="F141" s="24">
        <v>407.91</v>
      </c>
      <c r="G141" s="24"/>
      <c r="H141" s="24">
        <f t="shared" ref="H141:H142" si="210">F141+G141</f>
        <v>407.91</v>
      </c>
      <c r="I141" s="9"/>
      <c r="J141" s="9">
        <f t="shared" ref="J141:J142" si="211">IF(D141="Y", (I141*$D$3),0)</f>
        <v>0</v>
      </c>
      <c r="K141" s="9">
        <f t="shared" ref="K141:K142" si="212">IF(H141&gt;0, 0, I141+J141)</f>
        <v>0</v>
      </c>
      <c r="L141" s="24">
        <f t="shared" ref="L141:L142" si="213">H141+K141</f>
        <v>407.91</v>
      </c>
    </row>
    <row r="142" spans="1:13" s="49" customFormat="1" x14ac:dyDescent="0.25">
      <c r="A142" s="51"/>
      <c r="B142" s="50" t="s">
        <v>59</v>
      </c>
      <c r="C142" s="49" t="s">
        <v>7</v>
      </c>
      <c r="D142" s="49" t="s">
        <v>10</v>
      </c>
      <c r="E142" s="50" t="s">
        <v>235</v>
      </c>
      <c r="F142" s="24">
        <v>143.88999999999999</v>
      </c>
      <c r="G142" s="24"/>
      <c r="H142" s="24">
        <f t="shared" si="210"/>
        <v>143.88999999999999</v>
      </c>
      <c r="I142" s="9"/>
      <c r="J142" s="9">
        <f t="shared" si="211"/>
        <v>0</v>
      </c>
      <c r="K142" s="9">
        <f t="shared" si="212"/>
        <v>0</v>
      </c>
      <c r="L142" s="24">
        <f t="shared" si="213"/>
        <v>143.88999999999999</v>
      </c>
    </row>
    <row r="143" spans="1:13" s="49" customFormat="1" x14ac:dyDescent="0.25">
      <c r="A143" s="50"/>
      <c r="B143" s="50"/>
      <c r="E143" s="50"/>
      <c r="F143" s="24"/>
      <c r="G143" s="24"/>
      <c r="H143" s="24"/>
      <c r="I143" s="9"/>
      <c r="J143" s="9"/>
      <c r="K143" s="9"/>
      <c r="L143" s="21" t="s">
        <v>63</v>
      </c>
      <c r="M143" s="28">
        <f>SUM(L116:L143)</f>
        <v>28819.18</v>
      </c>
    </row>
    <row r="144" spans="1:13" x14ac:dyDescent="0.25">
      <c r="A144" s="2"/>
      <c r="F144" s="3"/>
      <c r="G144" s="3"/>
      <c r="H144" s="3"/>
      <c r="I144" s="9"/>
      <c r="J144" s="9"/>
      <c r="K144" s="9"/>
      <c r="L144" s="24"/>
      <c r="M144" s="3"/>
    </row>
    <row r="145" spans="1:17" x14ac:dyDescent="0.25">
      <c r="A145" s="2" t="s">
        <v>151</v>
      </c>
      <c r="B145" s="50" t="s">
        <v>157</v>
      </c>
      <c r="C145" s="16" t="s">
        <v>152</v>
      </c>
      <c r="D145" t="s">
        <v>9</v>
      </c>
      <c r="E145" s="50" t="s">
        <v>156</v>
      </c>
      <c r="F145" s="3">
        <v>93</v>
      </c>
      <c r="G145" s="3"/>
      <c r="H145" s="3">
        <f t="shared" si="2"/>
        <v>93</v>
      </c>
      <c r="I145" s="9"/>
      <c r="J145" s="9">
        <f t="shared" ref="J145:J146" si="214">IF(D145="Y", (I145*$D$3),0)</f>
        <v>0</v>
      </c>
      <c r="K145" s="9">
        <f t="shared" si="3"/>
        <v>0</v>
      </c>
      <c r="L145" s="24">
        <f t="shared" si="1"/>
        <v>93</v>
      </c>
      <c r="M145" s="3"/>
    </row>
    <row r="146" spans="1:17" x14ac:dyDescent="0.25">
      <c r="A146" s="2" t="s">
        <v>153</v>
      </c>
      <c r="B146" s="50" t="s">
        <v>155</v>
      </c>
      <c r="C146" s="49" t="s">
        <v>152</v>
      </c>
      <c r="D146" s="49" t="s">
        <v>9</v>
      </c>
      <c r="E146" s="50" t="s">
        <v>154</v>
      </c>
      <c r="F146" s="3">
        <v>120</v>
      </c>
      <c r="G146" s="7"/>
      <c r="H146" s="3">
        <f t="shared" ref="H146" si="215">F146+G146</f>
        <v>120</v>
      </c>
      <c r="I146" s="9"/>
      <c r="J146" s="9">
        <f t="shared" si="214"/>
        <v>0</v>
      </c>
      <c r="K146" s="9">
        <f t="shared" ref="K146" si="216">IF(H146&gt;0, 0, I146+J146)</f>
        <v>0</v>
      </c>
      <c r="L146" s="24">
        <f t="shared" si="1"/>
        <v>120</v>
      </c>
      <c r="M146" s="3"/>
      <c r="Q146" s="3"/>
    </row>
    <row r="147" spans="1:17" x14ac:dyDescent="0.25">
      <c r="A147" s="23" t="s">
        <v>159</v>
      </c>
      <c r="B147" s="49" t="s">
        <v>160</v>
      </c>
      <c r="C147" s="16" t="s">
        <v>160</v>
      </c>
      <c r="D147" s="49" t="s">
        <v>9</v>
      </c>
      <c r="E147" s="50" t="s">
        <v>158</v>
      </c>
      <c r="F147" s="24">
        <v>19.97</v>
      </c>
      <c r="G147" s="7"/>
      <c r="H147" s="24">
        <f t="shared" ref="H147:H148" si="217">F147+G147</f>
        <v>19.97</v>
      </c>
      <c r="I147" s="9"/>
      <c r="J147" s="9">
        <f t="shared" ref="J147" si="218">IF(D147="Y", (I147*$D$3),0)</f>
        <v>0</v>
      </c>
      <c r="K147" s="9">
        <f t="shared" ref="K147" si="219">IF(H147&gt;0, 0, I147+J147)</f>
        <v>0</v>
      </c>
      <c r="L147" s="24">
        <f t="shared" ref="L147" si="220">H147+K147</f>
        <v>19.97</v>
      </c>
    </row>
    <row r="148" spans="1:17" s="49" customFormat="1" ht="14.25" customHeight="1" x14ac:dyDescent="0.25">
      <c r="A148" s="23" t="s">
        <v>220</v>
      </c>
      <c r="B148" s="50" t="s">
        <v>186</v>
      </c>
      <c r="C148" s="49" t="s">
        <v>187</v>
      </c>
      <c r="D148" s="49" t="s">
        <v>9</v>
      </c>
      <c r="E148" s="50" t="s">
        <v>187</v>
      </c>
      <c r="F148" s="24">
        <v>8000</v>
      </c>
      <c r="G148" s="7"/>
      <c r="H148" s="24">
        <f t="shared" si="217"/>
        <v>8000</v>
      </c>
      <c r="I148" s="9"/>
      <c r="J148" s="9">
        <f t="shared" ref="J148" si="221">IF(D148="Y", (I148*$D$3),0)</f>
        <v>0</v>
      </c>
      <c r="K148" s="9">
        <f t="shared" ref="K148" si="222">IF(H148&gt;0, 0, I148+J148)</f>
        <v>0</v>
      </c>
      <c r="L148" s="24">
        <f t="shared" ref="L148" si="223">H148+K148</f>
        <v>8000</v>
      </c>
    </row>
    <row r="149" spans="1:17" s="49" customFormat="1" x14ac:dyDescent="0.25">
      <c r="A149" s="23"/>
      <c r="D149" s="49" t="s">
        <v>9</v>
      </c>
      <c r="E149" s="50"/>
      <c r="F149" s="24"/>
      <c r="G149" s="7"/>
      <c r="H149" s="24">
        <f t="shared" ref="H149:H152" si="224">F149+G149</f>
        <v>0</v>
      </c>
      <c r="I149" s="9"/>
      <c r="J149" s="9">
        <f t="shared" ref="J149:J152" si="225">IF(D149="Y", (I149*$D$3),0)</f>
        <v>0</v>
      </c>
      <c r="K149" s="9">
        <f t="shared" ref="K149:K152" si="226">IF(H149&gt;0, 0, I149+J149)</f>
        <v>0</v>
      </c>
      <c r="L149" s="24">
        <f t="shared" ref="L149:L152" si="227">H149+K149</f>
        <v>0</v>
      </c>
    </row>
    <row r="150" spans="1:17" s="49" customFormat="1" x14ac:dyDescent="0.25">
      <c r="A150" s="23"/>
      <c r="D150" s="49" t="s">
        <v>9</v>
      </c>
      <c r="E150" s="50"/>
      <c r="F150" s="24"/>
      <c r="G150" s="7"/>
      <c r="H150" s="24">
        <f t="shared" si="224"/>
        <v>0</v>
      </c>
      <c r="I150" s="9"/>
      <c r="J150" s="9">
        <f t="shared" si="225"/>
        <v>0</v>
      </c>
      <c r="K150" s="9">
        <f t="shared" si="226"/>
        <v>0</v>
      </c>
      <c r="L150" s="24">
        <f t="shared" si="227"/>
        <v>0</v>
      </c>
    </row>
    <row r="151" spans="1:17" s="49" customFormat="1" x14ac:dyDescent="0.25">
      <c r="A151" s="23"/>
      <c r="D151" s="49" t="s">
        <v>9</v>
      </c>
      <c r="E151" s="50"/>
      <c r="F151" s="24"/>
      <c r="G151" s="7"/>
      <c r="H151" s="24">
        <f t="shared" si="224"/>
        <v>0</v>
      </c>
      <c r="I151" s="9"/>
      <c r="J151" s="9">
        <f t="shared" si="225"/>
        <v>0</v>
      </c>
      <c r="K151" s="9">
        <f t="shared" si="226"/>
        <v>0</v>
      </c>
      <c r="L151" s="24">
        <f t="shared" si="227"/>
        <v>0</v>
      </c>
    </row>
    <row r="152" spans="1:17" x14ac:dyDescent="0.25">
      <c r="A152" s="23"/>
      <c r="B152" s="49"/>
      <c r="C152" s="49"/>
      <c r="D152" s="49" t="s">
        <v>9</v>
      </c>
      <c r="E152" s="50"/>
      <c r="F152" s="24"/>
      <c r="G152" s="7"/>
      <c r="H152" s="24">
        <f t="shared" si="224"/>
        <v>0</v>
      </c>
      <c r="I152" s="9"/>
      <c r="J152" s="9">
        <f t="shared" si="225"/>
        <v>0</v>
      </c>
      <c r="K152" s="9">
        <f t="shared" si="226"/>
        <v>0</v>
      </c>
      <c r="L152" s="24">
        <f t="shared" si="227"/>
        <v>0</v>
      </c>
    </row>
    <row r="153" spans="1:17" x14ac:dyDescent="0.25">
      <c r="L153" s="21" t="s">
        <v>63</v>
      </c>
      <c r="M153" s="28">
        <f>SUM(L145:L153)</f>
        <v>8232.9699999999993</v>
      </c>
    </row>
    <row r="157" spans="1:17" x14ac:dyDescent="0.25">
      <c r="I157" s="24"/>
    </row>
  </sheetData>
  <mergeCells count="3">
    <mergeCell ref="J2:Q2"/>
    <mergeCell ref="P6:Q6"/>
    <mergeCell ref="O5: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workbookViewId="0">
      <selection activeCell="G25" sqref="G25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2">
        <v>42020</v>
      </c>
    </row>
    <row r="3" spans="1:11" x14ac:dyDescent="0.25"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</row>
    <row r="4" spans="1:11" x14ac:dyDescent="0.25">
      <c r="A4" t="s">
        <v>22</v>
      </c>
      <c r="B4" s="2">
        <v>40695</v>
      </c>
      <c r="C4" s="2">
        <v>40999</v>
      </c>
      <c r="D4" t="s">
        <v>23</v>
      </c>
      <c r="E4" s="24">
        <v>32845.17</v>
      </c>
      <c r="F4" s="3">
        <v>55000</v>
      </c>
      <c r="G4" s="3"/>
    </row>
    <row r="5" spans="1:11" x14ac:dyDescent="0.25">
      <c r="A5" t="s">
        <v>24</v>
      </c>
      <c r="B5" s="2">
        <v>40817</v>
      </c>
      <c r="C5" s="2">
        <v>42551</v>
      </c>
      <c r="D5" t="s">
        <v>25</v>
      </c>
      <c r="E5" s="3">
        <v>97347.82</v>
      </c>
      <c r="F5" s="3">
        <v>150000</v>
      </c>
      <c r="G5" s="3">
        <f>F5-E5</f>
        <v>52652.179999999993</v>
      </c>
      <c r="J5" s="24"/>
      <c r="K5" s="24"/>
    </row>
    <row r="6" spans="1:11" x14ac:dyDescent="0.25">
      <c r="A6" t="s">
        <v>26</v>
      </c>
      <c r="B6" s="2">
        <v>41000</v>
      </c>
      <c r="C6" s="2">
        <v>41394</v>
      </c>
      <c r="D6" t="s">
        <v>29</v>
      </c>
      <c r="E6" s="3">
        <v>29358.75</v>
      </c>
      <c r="F6" s="3">
        <v>77000</v>
      </c>
      <c r="G6" s="3"/>
      <c r="K6" s="24"/>
    </row>
    <row r="7" spans="1:11" s="49" customFormat="1" x14ac:dyDescent="0.25">
      <c r="A7" s="49" t="s">
        <v>104</v>
      </c>
      <c r="B7" s="23">
        <v>41395</v>
      </c>
      <c r="C7" s="23">
        <v>41943</v>
      </c>
      <c r="D7" s="49" t="s">
        <v>105</v>
      </c>
      <c r="E7" s="24">
        <v>80000</v>
      </c>
      <c r="F7" s="24">
        <v>80000</v>
      </c>
      <c r="G7" s="24">
        <f>F7-E7</f>
        <v>0</v>
      </c>
      <c r="J7" s="24"/>
    </row>
    <row r="8" spans="1:11" s="49" customFormat="1" x14ac:dyDescent="0.25">
      <c r="A8" s="49" t="s">
        <v>193</v>
      </c>
      <c r="B8" s="23">
        <v>41883</v>
      </c>
      <c r="C8" s="23">
        <v>42551</v>
      </c>
      <c r="D8" s="49" t="s">
        <v>192</v>
      </c>
      <c r="E8" s="24">
        <v>27574.45</v>
      </c>
      <c r="F8" s="24">
        <v>91000</v>
      </c>
      <c r="G8" s="24">
        <f>F8-E8</f>
        <v>63425.55</v>
      </c>
      <c r="J8" s="24"/>
      <c r="K8" s="24"/>
    </row>
    <row r="9" spans="1:11" x14ac:dyDescent="0.25">
      <c r="A9" s="10" t="s">
        <v>27</v>
      </c>
      <c r="B9" s="11"/>
      <c r="C9" s="11"/>
      <c r="D9" s="4"/>
      <c r="E9" s="12">
        <f>SUM(E4:E8)</f>
        <v>267126.19</v>
      </c>
      <c r="F9" s="12">
        <f>SUM(F4:F8)</f>
        <v>453000</v>
      </c>
      <c r="G9" s="3"/>
    </row>
    <row r="10" spans="1:11" x14ac:dyDescent="0.25">
      <c r="A10" s="10" t="s">
        <v>28</v>
      </c>
      <c r="B10" s="11"/>
      <c r="C10" s="11"/>
      <c r="D10" s="4"/>
      <c r="E10" s="12"/>
      <c r="F10" s="13">
        <f>E9/F9</f>
        <v>0.58968253863134656</v>
      </c>
      <c r="G10" s="3"/>
    </row>
    <row r="11" spans="1:11" x14ac:dyDescent="0.25">
      <c r="B11" s="2"/>
      <c r="C11" s="2"/>
      <c r="E11" s="3"/>
      <c r="F11" s="3"/>
      <c r="G11" s="3"/>
    </row>
    <row r="12" spans="1:11" x14ac:dyDescent="0.25">
      <c r="B12" s="2"/>
      <c r="C12" s="2"/>
      <c r="E12" s="3"/>
      <c r="F12" s="3"/>
      <c r="G12" s="3"/>
    </row>
    <row r="21" spans="7:7" x14ac:dyDescent="0.25">
      <c r="G21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4W3799</vt:lpstr>
      <vt:lpstr>WSRTC Totals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2015-07-20T15:54:34Z</dcterms:modified>
</cp:coreProperties>
</file>