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5508" yWindow="600" windowWidth="11496" windowHeight="6312" tabRatio="362"/>
  </bookViews>
  <sheets>
    <sheet name="TPF 5-125" sheetId="24" r:id="rId1"/>
  </sheets>
  <definedNames>
    <definedName name="_xlnm.Print_Area" localSheetId="0">'TPF 5-125'!$A$1:$K$21</definedName>
  </definedNames>
  <calcPr calcId="145621"/>
</workbook>
</file>

<file path=xl/calcChain.xml><?xml version="1.0" encoding="utf-8"?>
<calcChain xmlns="http://schemas.openxmlformats.org/spreadsheetml/2006/main">
  <c r="I15" i="24" l="1"/>
  <c r="D15" i="24"/>
  <c r="E9" i="24" s="1"/>
  <c r="B15" i="24"/>
  <c r="K9" i="24" l="1"/>
  <c r="I17" i="24"/>
  <c r="K13" i="24"/>
  <c r="K12" i="24"/>
  <c r="K14" i="24"/>
  <c r="K10" i="24"/>
  <c r="E12" i="24"/>
  <c r="G12" i="24" s="1"/>
  <c r="H12" i="24" s="1"/>
  <c r="G9" i="24"/>
  <c r="H9" i="24" s="1"/>
  <c r="E14" i="24"/>
  <c r="G14" i="24" s="1"/>
  <c r="H14" i="24" s="1"/>
  <c r="E13" i="24"/>
  <c r="G13" i="24" s="1"/>
  <c r="H13" i="24" s="1"/>
  <c r="E11" i="24"/>
  <c r="G11" i="24" s="1"/>
  <c r="H11" i="24" s="1"/>
  <c r="E10" i="24"/>
  <c r="G10" i="24" s="1"/>
  <c r="H10" i="24" s="1"/>
  <c r="K11" i="24"/>
  <c r="K15" i="24" l="1"/>
  <c r="J12" i="24"/>
  <c r="J11" i="24"/>
  <c r="J14" i="24"/>
  <c r="J9" i="24"/>
  <c r="J10" i="24"/>
  <c r="J13" i="24"/>
  <c r="E15" i="24"/>
  <c r="F15" i="24" s="1"/>
  <c r="G15" i="24" s="1"/>
  <c r="J15" i="24" l="1"/>
  <c r="H15" i="24"/>
</calcChain>
</file>

<file path=xl/sharedStrings.xml><?xml version="1.0" encoding="utf-8"?>
<sst xmlns="http://schemas.openxmlformats.org/spreadsheetml/2006/main" count="40" uniqueCount="35">
  <si>
    <t>State</t>
  </si>
  <si>
    <r>
      <t>(e.g., L560)</t>
    </r>
    <r>
      <rPr>
        <b/>
        <vertAlign val="superscript"/>
        <sz val="11"/>
        <rFont val="Times New Roman"/>
        <family val="1"/>
      </rPr>
      <t>a</t>
    </r>
  </si>
  <si>
    <t>Program Code</t>
  </si>
  <si>
    <t>Percentage</t>
  </si>
  <si>
    <t>on Website</t>
  </si>
  <si>
    <t>in FMIS</t>
  </si>
  <si>
    <t xml:space="preserve">Contribution </t>
  </si>
  <si>
    <t>$ Committed</t>
  </si>
  <si>
    <t>UDO</t>
  </si>
  <si>
    <t>Total</t>
  </si>
  <si>
    <t>Expenditures</t>
  </si>
  <si>
    <t>Per State</t>
  </si>
  <si>
    <t xml:space="preserve">Actual </t>
  </si>
  <si>
    <t>Distribution</t>
  </si>
  <si>
    <t>Expenditure</t>
  </si>
  <si>
    <t>Over/</t>
  </si>
  <si>
    <t>(Under)</t>
  </si>
  <si>
    <t>Expense</t>
  </si>
  <si>
    <t>%</t>
  </si>
  <si>
    <t>Amount</t>
  </si>
  <si>
    <t>Note:</t>
  </si>
  <si>
    <t>Invoiced</t>
  </si>
  <si>
    <t>Project No: TPF-5(125)</t>
  </si>
  <si>
    <t>Project Manager: Sylvia Grijalva</t>
  </si>
  <si>
    <t>ARIZONA</t>
  </si>
  <si>
    <t>CALIFORNIA</t>
  </si>
  <si>
    <t>NEW MEXICO</t>
  </si>
  <si>
    <t>TEXAS</t>
  </si>
  <si>
    <t>L550</t>
  </si>
  <si>
    <t>Q550</t>
  </si>
  <si>
    <t>H550</t>
  </si>
  <si>
    <t>Variance</t>
  </si>
  <si>
    <t>Totals</t>
  </si>
  <si>
    <t>Obligated</t>
  </si>
  <si>
    <t>This project was not a "True" Pooled fund project as each state was responsible for its own funding and expenses.  Because of these unique circumstances there is no need to realing the expenses.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</si>
</sst>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0" x14ac:knownFonts="1">
    <font>
      <sz val="12"/>
      <name val="Arial"/>
    </font>
    <font>
      <sz val="8"/>
      <name val="Arial"/>
      <family val="2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b/>
      <vertAlign val="superscript"/>
      <sz val="11"/>
      <name val="Times New Roman"/>
      <family val="1"/>
    </font>
    <font>
      <sz val="12"/>
      <name val="Times New Roman"/>
      <family val="1"/>
    </font>
    <font>
      <b/>
      <sz val="11"/>
      <color indexed="10"/>
      <name val="Times New Roman"/>
      <family val="1"/>
    </font>
    <font>
      <b/>
      <sz val="10"/>
      <name val="Times New Roman"/>
      <family val="1"/>
    </font>
    <font>
      <b/>
      <u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3"/>
        <bgColor indexed="2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top"/>
    </xf>
    <xf numFmtId="4" fontId="2" fillId="0" borderId="0" applyFont="0" applyFill="0" applyBorder="0" applyAlignment="0" applyProtection="0"/>
  </cellStyleXfs>
  <cellXfs count="59">
    <xf numFmtId="0" fontId="0" fillId="0" borderId="0" xfId="0" applyAlignment="1"/>
    <xf numFmtId="0" fontId="4" fillId="0" borderId="0" xfId="0" applyFont="1" applyFill="1" applyBorder="1" applyAlignment="1"/>
    <xf numFmtId="0" fontId="3" fillId="0" borderId="1" xfId="0" applyFont="1" applyFill="1" applyBorder="1" applyAlignment="1">
      <alignment horizontal="center"/>
    </xf>
    <xf numFmtId="0" fontId="4" fillId="0" borderId="0" xfId="0" applyFont="1" applyFill="1" applyAlignment="1"/>
    <xf numFmtId="164" fontId="4" fillId="0" borderId="0" xfId="0" applyNumberFormat="1" applyFont="1" applyFill="1" applyAlignment="1"/>
    <xf numFmtId="164" fontId="4" fillId="0" borderId="0" xfId="0" applyNumberFormat="1" applyFont="1" applyFill="1" applyBorder="1" applyAlignment="1"/>
    <xf numFmtId="0" fontId="4" fillId="0" borderId="2" xfId="0" applyFont="1" applyFill="1" applyBorder="1" applyAlignment="1"/>
    <xf numFmtId="0" fontId="4" fillId="0" borderId="0" xfId="0" applyFont="1" applyFill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6" fillId="0" borderId="0" xfId="0" applyFont="1" applyBorder="1" applyAlignment="1"/>
    <xf numFmtId="0" fontId="3" fillId="0" borderId="4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right"/>
    </xf>
    <xf numFmtId="0" fontId="0" fillId="0" borderId="0" xfId="0" applyAlignment="1">
      <alignment horizontal="right"/>
    </xf>
    <xf numFmtId="0" fontId="3" fillId="0" borderId="0" xfId="0" applyFont="1" applyFill="1" applyBorder="1" applyAlignment="1">
      <alignment horizontal="right"/>
    </xf>
    <xf numFmtId="0" fontId="6" fillId="0" borderId="0" xfId="0" applyFont="1" applyAlignment="1">
      <alignment horizontal="left" vertical="center"/>
    </xf>
    <xf numFmtId="0" fontId="3" fillId="2" borderId="3" xfId="0" applyFont="1" applyFill="1" applyBorder="1" applyAlignment="1">
      <alignment horizontal="center"/>
    </xf>
    <xf numFmtId="164" fontId="4" fillId="0" borderId="0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0" borderId="0" xfId="0" applyFont="1" applyFill="1" applyBorder="1" applyAlignment="1"/>
    <xf numFmtId="0" fontId="6" fillId="0" borderId="0" xfId="0" applyFont="1" applyBorder="1" applyAlignment="1">
      <alignment horizontal="center"/>
    </xf>
    <xf numFmtId="0" fontId="3" fillId="0" borderId="0" xfId="0" applyFont="1" applyFill="1" applyBorder="1" applyAlignment="1">
      <alignment horizontal="left"/>
    </xf>
    <xf numFmtId="0" fontId="0" fillId="0" borderId="0" xfId="0" applyAlignment="1">
      <alignment horizontal="left"/>
    </xf>
    <xf numFmtId="0" fontId="3" fillId="0" borderId="5" xfId="0" applyFont="1" applyFill="1" applyBorder="1" applyAlignment="1">
      <alignment horizontal="center"/>
    </xf>
    <xf numFmtId="0" fontId="6" fillId="0" borderId="6" xfId="0" applyFont="1" applyBorder="1" applyAlignment="1"/>
    <xf numFmtId="0" fontId="3" fillId="0" borderId="0" xfId="0" applyNumberFormat="1" applyFont="1" applyFill="1" applyBorder="1" applyAlignment="1">
      <alignment horizontal="center"/>
    </xf>
    <xf numFmtId="164" fontId="7" fillId="0" borderId="3" xfId="0" applyNumberFormat="1" applyFont="1" applyFill="1" applyBorder="1" applyAlignment="1">
      <alignment horizontal="center"/>
    </xf>
    <xf numFmtId="4" fontId="4" fillId="2" borderId="7" xfId="1" applyFont="1" applyFill="1" applyBorder="1"/>
    <xf numFmtId="10" fontId="4" fillId="0" borderId="7" xfId="0" applyNumberFormat="1" applyFont="1" applyFill="1" applyBorder="1" applyAlignment="1">
      <alignment horizontal="center"/>
    </xf>
    <xf numFmtId="164" fontId="3" fillId="0" borderId="3" xfId="0" applyNumberFormat="1" applyFont="1" applyFill="1" applyBorder="1" applyAlignment="1">
      <alignment horizontal="center"/>
    </xf>
    <xf numFmtId="0" fontId="4" fillId="2" borderId="1" xfId="0" applyFont="1" applyFill="1" applyBorder="1" applyAlignment="1"/>
    <xf numFmtId="0" fontId="8" fillId="2" borderId="3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4" fillId="2" borderId="3" xfId="0" applyFont="1" applyFill="1" applyBorder="1" applyAlignment="1"/>
    <xf numFmtId="0" fontId="0" fillId="0" borderId="6" xfId="0" applyBorder="1" applyAlignment="1"/>
    <xf numFmtId="0" fontId="0" fillId="0" borderId="8" xfId="0" applyBorder="1" applyAlignment="1"/>
    <xf numFmtId="4" fontId="4" fillId="0" borderId="7" xfId="0" applyNumberFormat="1" applyFont="1" applyBorder="1" applyAlignment="1"/>
    <xf numFmtId="10" fontId="4" fillId="0" borderId="7" xfId="0" applyNumberFormat="1" applyFont="1" applyBorder="1" applyAlignment="1"/>
    <xf numFmtId="0" fontId="4" fillId="0" borderId="7" xfId="0" applyFont="1" applyBorder="1">
      <alignment vertical="top"/>
    </xf>
    <xf numFmtId="0" fontId="9" fillId="0" borderId="0" xfId="0" applyFont="1" applyFill="1" applyBorder="1" applyAlignment="1"/>
    <xf numFmtId="0" fontId="0" fillId="0" borderId="0" xfId="0" applyBorder="1" applyAlignment="1"/>
    <xf numFmtId="4" fontId="4" fillId="0" borderId="7" xfId="1" applyFont="1" applyBorder="1"/>
    <xf numFmtId="4" fontId="4" fillId="3" borderId="7" xfId="0" applyNumberFormat="1" applyFont="1" applyFill="1" applyBorder="1">
      <alignment vertical="top"/>
    </xf>
    <xf numFmtId="4" fontId="4" fillId="0" borderId="0" xfId="0" applyNumberFormat="1" applyFont="1">
      <alignment vertical="top"/>
    </xf>
    <xf numFmtId="4" fontId="4" fillId="0" borderId="7" xfId="1" applyFont="1" applyFill="1" applyBorder="1" applyAlignment="1"/>
    <xf numFmtId="164" fontId="3" fillId="0" borderId="9" xfId="0" applyNumberFormat="1" applyFont="1" applyFill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4" fillId="0" borderId="0" xfId="0" applyFont="1" applyFill="1" applyBorder="1" applyAlignment="1">
      <alignment horizontal="center"/>
    </xf>
    <xf numFmtId="0" fontId="4" fillId="0" borderId="7" xfId="0" applyFont="1" applyBorder="1" applyAlignment="1">
      <alignment horizontal="center" vertical="top"/>
    </xf>
    <xf numFmtId="0" fontId="4" fillId="0" borderId="7" xfId="0" applyFont="1" applyFill="1" applyBorder="1" applyAlignment="1"/>
    <xf numFmtId="0" fontId="4" fillId="0" borderId="7" xfId="0" applyFont="1" applyFill="1" applyBorder="1" applyAlignment="1">
      <alignment horizontal="center"/>
    </xf>
    <xf numFmtId="164" fontId="3" fillId="2" borderId="7" xfId="0" applyNumberFormat="1" applyFont="1" applyFill="1" applyBorder="1" applyAlignment="1"/>
    <xf numFmtId="10" fontId="3" fillId="0" borderId="7" xfId="0" applyNumberFormat="1" applyFont="1" applyFill="1" applyBorder="1" applyAlignment="1">
      <alignment horizontal="center"/>
    </xf>
    <xf numFmtId="164" fontId="3" fillId="0" borderId="7" xfId="0" applyNumberFormat="1" applyFont="1" applyFill="1" applyBorder="1" applyAlignment="1"/>
    <xf numFmtId="4" fontId="3" fillId="0" borderId="7" xfId="0" applyNumberFormat="1" applyFont="1" applyBorder="1" applyAlignment="1"/>
    <xf numFmtId="0" fontId="3" fillId="0" borderId="8" xfId="0" applyFont="1" applyFill="1" applyBorder="1" applyAlignment="1">
      <alignment horizontal="left"/>
    </xf>
    <xf numFmtId="0" fontId="0" fillId="0" borderId="0" xfId="0" applyAlignment="1">
      <alignment horizontal="left"/>
    </xf>
    <xf numFmtId="0" fontId="3" fillId="0" borderId="0" xfId="0" applyFont="1" applyFill="1" applyBorder="1" applyAlignment="1">
      <alignment horizontal="left"/>
    </xf>
    <xf numFmtId="0" fontId="4" fillId="4" borderId="0" xfId="0" applyFont="1" applyFill="1" applyBorder="1" applyAlignment="1">
      <alignment wrapText="1"/>
    </xf>
    <xf numFmtId="0" fontId="0" fillId="4" borderId="0" xfId="0" applyFill="1" applyAlignment="1">
      <alignment wrapText="1"/>
    </xf>
  </cellXfs>
  <cellStyles count="2">
    <cellStyle name="Comma" xfId="1" builtinId="3"/>
    <cellStyle name="Normal" xfId="0" builtinId="0"/>
  </cellStyles>
  <dxfs count="1">
    <dxf>
      <fill>
        <patternFill>
          <bgColor indexed="1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0"/>
  <sheetViews>
    <sheetView tabSelected="1" zoomScale="85" zoomScaleNormal="85" workbookViewId="0">
      <selection activeCell="D25" sqref="D25"/>
    </sheetView>
  </sheetViews>
  <sheetFormatPr defaultColWidth="14.453125" defaultRowHeight="15" x14ac:dyDescent="0.25"/>
  <cols>
    <col min="1" max="1" width="14.453125" style="1" customWidth="1"/>
    <col min="2" max="2" width="11.81640625" style="1" customWidth="1"/>
    <col min="3" max="3" width="9.54296875" style="7" customWidth="1"/>
    <col min="4" max="4" width="11.90625" style="3" customWidth="1"/>
    <col min="5" max="5" width="10.54296875" style="7" bestFit="1" customWidth="1"/>
    <col min="6" max="8" width="11.453125" style="3" bestFit="1" customWidth="1"/>
    <col min="9" max="9" width="11.453125" style="4" bestFit="1" customWidth="1"/>
    <col min="10" max="10" width="8.36328125" customWidth="1"/>
    <col min="11" max="11" width="8.54296875" hidden="1" customWidth="1"/>
  </cols>
  <sheetData>
    <row r="1" spans="1:12" ht="15.6" x14ac:dyDescent="0.25">
      <c r="A1" s="56" t="s">
        <v>22</v>
      </c>
      <c r="B1" s="55"/>
      <c r="C1" s="45"/>
      <c r="D1" s="14"/>
    </row>
    <row r="2" spans="1:12" ht="15.6" x14ac:dyDescent="0.3">
      <c r="A2" s="54" t="s">
        <v>23</v>
      </c>
      <c r="B2" s="55"/>
      <c r="C2" s="46"/>
      <c r="D2" s="1"/>
      <c r="E2" s="19"/>
      <c r="G2" s="18"/>
      <c r="H2" s="9"/>
    </row>
    <row r="3" spans="1:12" ht="15.6" x14ac:dyDescent="0.3">
      <c r="A3" s="20"/>
      <c r="B3" s="21"/>
      <c r="C3" s="46"/>
      <c r="D3" s="1"/>
      <c r="E3" s="19"/>
      <c r="G3" s="18"/>
      <c r="H3" s="9"/>
    </row>
    <row r="4" spans="1:12" ht="15.6" x14ac:dyDescent="0.3">
      <c r="A4" s="20"/>
      <c r="B4" s="21"/>
      <c r="C4" s="46"/>
      <c r="D4" s="1"/>
      <c r="E4" s="19"/>
      <c r="G4" s="18"/>
      <c r="H4" s="9"/>
    </row>
    <row r="5" spans="1:12" ht="16.2" thickBot="1" x14ac:dyDescent="0.35">
      <c r="A5" s="13"/>
      <c r="B5" s="12"/>
      <c r="C5" s="46"/>
      <c r="D5" s="1"/>
      <c r="E5" s="19"/>
      <c r="F5" s="31"/>
      <c r="G5" s="31"/>
      <c r="H5" s="23"/>
      <c r="J5" s="33"/>
      <c r="K5" s="33"/>
    </row>
    <row r="6" spans="1:12" ht="15.6" thickBot="1" x14ac:dyDescent="0.3">
      <c r="F6" s="10" t="s">
        <v>21</v>
      </c>
      <c r="G6" s="10" t="s">
        <v>9</v>
      </c>
      <c r="H6" s="29"/>
      <c r="I6" s="22" t="s">
        <v>12</v>
      </c>
      <c r="J6" s="2" t="s">
        <v>31</v>
      </c>
      <c r="K6" s="8" t="s">
        <v>12</v>
      </c>
    </row>
    <row r="7" spans="1:12" x14ac:dyDescent="0.25">
      <c r="A7" s="6"/>
      <c r="B7" s="2" t="s">
        <v>7</v>
      </c>
      <c r="C7" s="2" t="s">
        <v>2</v>
      </c>
      <c r="D7" s="17" t="s">
        <v>33</v>
      </c>
      <c r="E7" s="2" t="s">
        <v>6</v>
      </c>
      <c r="F7" s="8" t="s">
        <v>19</v>
      </c>
      <c r="G7" s="31" t="s">
        <v>10</v>
      </c>
      <c r="H7" s="32"/>
      <c r="I7" s="8" t="s">
        <v>14</v>
      </c>
      <c r="J7" s="8" t="s">
        <v>15</v>
      </c>
      <c r="K7" s="8" t="s">
        <v>17</v>
      </c>
    </row>
    <row r="8" spans="1:12" ht="16.8" x14ac:dyDescent="0.25">
      <c r="A8" s="24" t="s">
        <v>0</v>
      </c>
      <c r="B8" s="8" t="s">
        <v>4</v>
      </c>
      <c r="C8" s="8" t="s">
        <v>1</v>
      </c>
      <c r="D8" s="15" t="s">
        <v>5</v>
      </c>
      <c r="E8" s="8" t="s">
        <v>3</v>
      </c>
      <c r="F8" s="25">
        <v>462288.39</v>
      </c>
      <c r="G8" s="28" t="s">
        <v>11</v>
      </c>
      <c r="H8" s="30" t="s">
        <v>8</v>
      </c>
      <c r="I8" s="44" t="s">
        <v>13</v>
      </c>
      <c r="J8" s="8" t="s">
        <v>16</v>
      </c>
      <c r="K8" s="8" t="s">
        <v>18</v>
      </c>
      <c r="L8" s="34"/>
    </row>
    <row r="9" spans="1:12" x14ac:dyDescent="0.25">
      <c r="A9" s="37" t="s">
        <v>24</v>
      </c>
      <c r="B9" s="43">
        <v>0</v>
      </c>
      <c r="C9" s="47" t="s">
        <v>28</v>
      </c>
      <c r="D9" s="41">
        <v>34406</v>
      </c>
      <c r="E9" s="27">
        <f t="shared" ref="E9:E14" si="0">D9/$D$15</f>
        <v>7.2674234396394505E-2</v>
      </c>
      <c r="F9" s="40">
        <v>31848.14</v>
      </c>
      <c r="G9" s="40">
        <f t="shared" ref="G9:G15" si="1">(F9:F9)</f>
        <v>31848.14</v>
      </c>
      <c r="H9" s="26">
        <f>+D9-G9</f>
        <v>2557.8600000000006</v>
      </c>
      <c r="I9" s="42">
        <v>31848.14</v>
      </c>
      <c r="J9" s="35">
        <f t="shared" ref="J9:J14" si="2">+I9-G9</f>
        <v>0</v>
      </c>
      <c r="K9" s="36">
        <f t="shared" ref="K9:K14" si="3">+I9/$I$15</f>
        <v>6.8892363920279295E-2</v>
      </c>
      <c r="L9" s="39"/>
    </row>
    <row r="10" spans="1:12" x14ac:dyDescent="0.25">
      <c r="A10" s="37" t="s">
        <v>24</v>
      </c>
      <c r="B10" s="43">
        <v>65594</v>
      </c>
      <c r="C10" s="47" t="s">
        <v>29</v>
      </c>
      <c r="D10" s="26">
        <v>15594</v>
      </c>
      <c r="E10" s="27">
        <f t="shared" si="0"/>
        <v>3.2938499423861414E-2</v>
      </c>
      <c r="F10" s="40">
        <v>14434.7</v>
      </c>
      <c r="G10" s="40">
        <f t="shared" si="1"/>
        <v>14434.7</v>
      </c>
      <c r="H10" s="26">
        <f t="shared" ref="H10:H14" si="4">+D10-G10</f>
        <v>1159.2999999999993</v>
      </c>
      <c r="I10" s="40">
        <v>14434.7</v>
      </c>
      <c r="J10" s="35">
        <f t="shared" si="2"/>
        <v>0</v>
      </c>
      <c r="K10" s="36">
        <f t="shared" si="3"/>
        <v>3.1224448444400695E-2</v>
      </c>
      <c r="L10" s="39"/>
    </row>
    <row r="11" spans="1:12" x14ac:dyDescent="0.25">
      <c r="A11" s="37" t="s">
        <v>25</v>
      </c>
      <c r="B11" s="43">
        <v>0</v>
      </c>
      <c r="C11" s="47">
        <v>3830</v>
      </c>
      <c r="D11" s="26">
        <v>73056.210000000006</v>
      </c>
      <c r="E11" s="27">
        <f t="shared" si="0"/>
        <v>0.15431332121293437</v>
      </c>
      <c r="F11" s="40">
        <v>72402</v>
      </c>
      <c r="G11" s="40">
        <f t="shared" si="1"/>
        <v>72402</v>
      </c>
      <c r="H11" s="26">
        <f t="shared" si="4"/>
        <v>654.2100000000064</v>
      </c>
      <c r="I11" s="40">
        <v>72402</v>
      </c>
      <c r="J11" s="35">
        <f t="shared" si="2"/>
        <v>0</v>
      </c>
      <c r="K11" s="36">
        <f t="shared" si="3"/>
        <v>0.15661652242661775</v>
      </c>
      <c r="L11" s="39"/>
    </row>
    <row r="12" spans="1:12" x14ac:dyDescent="0.25">
      <c r="A12" s="37" t="s">
        <v>25</v>
      </c>
      <c r="B12" s="43">
        <v>170598</v>
      </c>
      <c r="C12" s="47" t="s">
        <v>29</v>
      </c>
      <c r="D12" s="26">
        <v>170598</v>
      </c>
      <c r="E12" s="27">
        <f t="shared" si="0"/>
        <v>0.36034642328536037</v>
      </c>
      <c r="F12" s="40">
        <v>170598</v>
      </c>
      <c r="G12" s="40">
        <f t="shared" ref="G12" si="5">(F12:F12)</f>
        <v>170598</v>
      </c>
      <c r="H12" s="26">
        <f t="shared" si="4"/>
        <v>0</v>
      </c>
      <c r="I12" s="40">
        <v>170598</v>
      </c>
      <c r="J12" s="35">
        <f t="shared" si="2"/>
        <v>0</v>
      </c>
      <c r="K12" s="36">
        <f t="shared" si="3"/>
        <v>0.36902938444982364</v>
      </c>
      <c r="L12" s="39"/>
    </row>
    <row r="13" spans="1:12" x14ac:dyDescent="0.25">
      <c r="A13" s="37" t="s">
        <v>26</v>
      </c>
      <c r="B13" s="43">
        <v>10081</v>
      </c>
      <c r="C13" s="47" t="s">
        <v>30</v>
      </c>
      <c r="D13" s="26">
        <v>3394.55</v>
      </c>
      <c r="E13" s="27">
        <f t="shared" si="0"/>
        <v>7.1701541117909946E-3</v>
      </c>
      <c r="F13" s="40">
        <v>3394.55</v>
      </c>
      <c r="G13" s="40">
        <f t="shared" si="1"/>
        <v>3394.55</v>
      </c>
      <c r="H13" s="26">
        <f t="shared" si="4"/>
        <v>0</v>
      </c>
      <c r="I13" s="40">
        <v>3394.55</v>
      </c>
      <c r="J13" s="35">
        <f t="shared" si="2"/>
        <v>0</v>
      </c>
      <c r="K13" s="36">
        <f t="shared" si="3"/>
        <v>7.3429272147630623E-3</v>
      </c>
      <c r="L13" s="39"/>
    </row>
    <row r="14" spans="1:12" x14ac:dyDescent="0.25">
      <c r="A14" s="37" t="s">
        <v>27</v>
      </c>
      <c r="B14" s="43">
        <v>370704</v>
      </c>
      <c r="C14" s="47" t="s">
        <v>28</v>
      </c>
      <c r="D14" s="26">
        <v>176379</v>
      </c>
      <c r="E14" s="27">
        <f t="shared" si="0"/>
        <v>0.37255736756965835</v>
      </c>
      <c r="F14" s="40">
        <v>169611</v>
      </c>
      <c r="G14" s="40">
        <f t="shared" si="1"/>
        <v>169611</v>
      </c>
      <c r="H14" s="26">
        <f t="shared" si="4"/>
        <v>6768</v>
      </c>
      <c r="I14" s="40">
        <v>169611</v>
      </c>
      <c r="J14" s="35">
        <f t="shared" si="2"/>
        <v>0</v>
      </c>
      <c r="K14" s="36">
        <f t="shared" si="3"/>
        <v>0.36689435354411565</v>
      </c>
      <c r="L14" s="39"/>
    </row>
    <row r="15" spans="1:12" x14ac:dyDescent="0.25">
      <c r="A15" s="48" t="s">
        <v>32</v>
      </c>
      <c r="B15" s="43">
        <f>SUM(B9:B14)</f>
        <v>616977</v>
      </c>
      <c r="C15" s="49"/>
      <c r="D15" s="50">
        <f>SUM(D9:D14)</f>
        <v>473427.76</v>
      </c>
      <c r="E15" s="51">
        <f>SUM(E9:E14)</f>
        <v>1</v>
      </c>
      <c r="F15" s="52">
        <f t="shared" ref="F15" si="6">+$F$8*E15</f>
        <v>462288.39</v>
      </c>
      <c r="G15" s="52">
        <f t="shared" si="1"/>
        <v>462288.39</v>
      </c>
      <c r="H15" s="50">
        <f>SUM(H9:H14)</f>
        <v>11139.370000000006</v>
      </c>
      <c r="I15" s="52">
        <f>SUM(I9:I14)</f>
        <v>462288.38999999996</v>
      </c>
      <c r="J15" s="53">
        <f>SUM(J9:J14)</f>
        <v>0</v>
      </c>
      <c r="K15" s="36">
        <f>SUM(K9:K14)</f>
        <v>1</v>
      </c>
    </row>
    <row r="16" spans="1:12" x14ac:dyDescent="0.25">
      <c r="C16" s="46"/>
      <c r="D16" s="11"/>
      <c r="E16" s="16"/>
      <c r="F16" s="5"/>
      <c r="G16" s="5"/>
      <c r="H16" s="5"/>
    </row>
    <row r="17" spans="1:10" x14ac:dyDescent="0.25">
      <c r="I17" s="4">
        <f>F8-I15</f>
        <v>0</v>
      </c>
    </row>
    <row r="18" spans="1:10" x14ac:dyDescent="0.25">
      <c r="A18" s="38" t="s">
        <v>20</v>
      </c>
      <c r="I18" s="3"/>
      <c r="J18" s="4"/>
    </row>
    <row r="19" spans="1:10" x14ac:dyDescent="0.25">
      <c r="A19" s="57" t="s">
        <v>34</v>
      </c>
      <c r="B19" s="58"/>
      <c r="C19" s="58"/>
      <c r="D19" s="58"/>
      <c r="E19" s="58"/>
      <c r="F19" s="58"/>
      <c r="G19" s="58"/>
      <c r="H19" s="58"/>
      <c r="I19" s="58"/>
    </row>
    <row r="20" spans="1:10" x14ac:dyDescent="0.25">
      <c r="A20" s="58"/>
      <c r="B20" s="58"/>
      <c r="C20" s="58"/>
      <c r="D20" s="58"/>
      <c r="E20" s="58"/>
      <c r="F20" s="58"/>
      <c r="G20" s="58"/>
      <c r="H20" s="58"/>
      <c r="I20" s="58"/>
    </row>
  </sheetData>
  <mergeCells count="3">
    <mergeCell ref="A2:B2"/>
    <mergeCell ref="A1:B1"/>
    <mergeCell ref="A19:I20"/>
  </mergeCells>
  <phoneticPr fontId="1" type="noConversion"/>
  <conditionalFormatting sqref="B15">
    <cfRule type="cellIs" dxfId="0" priority="2" stopIfTrue="1" operator="notEqual">
      <formula>#REF!</formula>
    </cfRule>
  </conditionalFormatting>
  <printOptions horizontalCentered="1" verticalCentered="1" headings="1" gridLines="1"/>
  <pageMargins left="0" right="0" top="0.5" bottom="0.75" header="0.17" footer="0.5"/>
  <pageSetup scale="83" orientation="landscape" r:id="rId1"/>
  <headerFooter alignWithMargins="0">
    <oddFooter>&amp;F&amp;RPage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TPF 5-125</vt:lpstr>
      <vt:lpstr>'TPF 5-125'!Print_Area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Pamplin, David (FHWA)</dc:creator>
  <cp:lastModifiedBy>Pamplin, David (FHWA)</cp:lastModifiedBy>
  <cp:lastPrinted>2011-04-08T18:25:45Z</cp:lastPrinted>
  <dcterms:created xsi:type="dcterms:W3CDTF">2001-03-06T12:21:49Z</dcterms:created>
  <dcterms:modified xsi:type="dcterms:W3CDTF">2015-05-04T11:30:56Z</dcterms:modified>
</cp:coreProperties>
</file>