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8" windowWidth="15480" windowHeight="9816"/>
  </bookViews>
  <sheets>
    <sheet name="Sheet1" sheetId="1" r:id="rId1"/>
  </sheets>
  <definedNames>
    <definedName name="_xlnm.Print_Area" localSheetId="0">Sheet1!$A$1:$L$29</definedName>
  </definedNames>
  <calcPr calcId="14562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H9" i="1" l="1"/>
  <c r="I9" i="1" s="1"/>
  <c r="G18" i="1"/>
  <c r="K9" i="1" l="1"/>
  <c r="F9" i="1"/>
  <c r="F17" i="1" l="1"/>
  <c r="F16" i="1"/>
  <c r="F15" i="1"/>
  <c r="F14" i="1"/>
  <c r="F13" i="1"/>
  <c r="F12" i="1"/>
  <c r="F11" i="1"/>
  <c r="F10" i="1"/>
  <c r="B18" i="1" l="1"/>
  <c r="D18" i="1"/>
  <c r="E18" i="1" l="1"/>
  <c r="J18" i="1"/>
  <c r="L9" i="1" s="1"/>
  <c r="L17" i="1" l="1"/>
  <c r="L10" i="1"/>
  <c r="L12" i="1"/>
  <c r="L14" i="1"/>
  <c r="L11" i="1"/>
  <c r="L13" i="1"/>
  <c r="L15" i="1"/>
  <c r="L16" i="1"/>
  <c r="H17" i="1" l="1"/>
  <c r="H16" i="1"/>
  <c r="H15" i="1"/>
  <c r="H13" i="1"/>
  <c r="H11" i="1"/>
  <c r="H14" i="1"/>
  <c r="H12" i="1"/>
  <c r="I12" i="1" s="1"/>
  <c r="H10" i="1"/>
  <c r="L18" i="1"/>
  <c r="F18" i="1"/>
  <c r="I10" i="1" l="1"/>
  <c r="K10" i="1"/>
  <c r="I14" i="1"/>
  <c r="K14" i="1"/>
  <c r="I13" i="1"/>
  <c r="K13" i="1"/>
  <c r="I16" i="1"/>
  <c r="K16" i="1"/>
  <c r="K12" i="1"/>
  <c r="I11" i="1"/>
  <c r="K11" i="1"/>
  <c r="I15" i="1"/>
  <c r="K15" i="1"/>
  <c r="I17" i="1"/>
  <c r="I18" i="1" s="1"/>
  <c r="K17" i="1"/>
  <c r="H18" i="1"/>
  <c r="K18" i="1" l="1"/>
</calcChain>
</file>

<file path=xl/sharedStrings.xml><?xml version="1.0" encoding="utf-8"?>
<sst xmlns="http://schemas.openxmlformats.org/spreadsheetml/2006/main" count="55" uniqueCount="46">
  <si>
    <t>Total Expenditures Per State</t>
  </si>
  <si>
    <t>State</t>
  </si>
  <si>
    <t>$ Committed on Website</t>
  </si>
  <si>
    <t>Program Code (e.g., L560)</t>
  </si>
  <si>
    <t>Obligated</t>
  </si>
  <si>
    <t>UDO</t>
  </si>
  <si>
    <t>FLORIDA</t>
  </si>
  <si>
    <t>Q080</t>
  </si>
  <si>
    <t>Q560</t>
  </si>
  <si>
    <t>IOWA</t>
  </si>
  <si>
    <t>KANSAS</t>
  </si>
  <si>
    <t>Q550</t>
  </si>
  <si>
    <t>MINNESOTA</t>
  </si>
  <si>
    <t>NEW YORK</t>
  </si>
  <si>
    <t>TEXAS</t>
  </si>
  <si>
    <t>The above spreadsheet should be completed with information with transactions incurred under the Old Pooled Fund procedures (i.e. do not incl transfer information).</t>
  </si>
  <si>
    <t>If the amount committed on the website does not agree with the amount obligated in FMIS, please explain why</t>
  </si>
  <si>
    <t xml:space="preserve">Amount </t>
  </si>
  <si>
    <t>Amount</t>
  </si>
  <si>
    <t xml:space="preserve">Fund Value </t>
  </si>
  <si>
    <t xml:space="preserve">Status </t>
  </si>
  <si>
    <t>Project #</t>
  </si>
  <si>
    <t>obligated</t>
  </si>
  <si>
    <t>Expensed</t>
  </si>
  <si>
    <t>used - Billing</t>
  </si>
  <si>
    <t>used - Invoices</t>
  </si>
  <si>
    <t>per Finance</t>
  </si>
  <si>
    <t>Per Web site</t>
  </si>
  <si>
    <t>Lead</t>
  </si>
  <si>
    <t>FHWA</t>
  </si>
  <si>
    <t>Note:</t>
  </si>
  <si>
    <t>Project Manager: Ray Krammes</t>
  </si>
  <si>
    <t>CALIFORNIA</t>
  </si>
  <si>
    <t>MISSOURI</t>
  </si>
  <si>
    <t>MONTANA</t>
  </si>
  <si>
    <t>Contribution</t>
  </si>
  <si>
    <t>Project No.: SPR 2-209</t>
  </si>
  <si>
    <t>AK (H170) has a different project with the same study number.
DC, NJ, NH, PA, TN, WI all withdrew from the project.</t>
  </si>
  <si>
    <t>SPR 2-209</t>
  </si>
  <si>
    <t xml:space="preserve">Actual 
Expenditure 
Distribution </t>
  </si>
  <si>
    <t>Varience 
Over
/(Under)</t>
  </si>
  <si>
    <t xml:space="preserve">Actual 
Expense % </t>
  </si>
  <si>
    <t xml:space="preserve">Originally </t>
  </si>
  <si>
    <t>Currently</t>
  </si>
  <si>
    <t>%</t>
  </si>
  <si>
    <t>Invoiced 
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</si>
</sst>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color indexed="10"/>
      <name val="Times New Roman"/>
      <family val="1"/>
    </font>
    <font>
      <sz val="9"/>
      <name val="Arial Narrow"/>
      <family val="2"/>
    </font>
    <font>
      <sz val="8"/>
      <name val="Arial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/>
    <xf numFmtId="0" fontId="0" fillId="0" borderId="1" xfId="0" applyBorder="1"/>
    <xf numFmtId="0" fontId="4" fillId="0" borderId="0" xfId="0" applyFont="1" applyFill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4" fillId="0" borderId="7" xfId="0" applyFont="1" applyBorder="1"/>
    <xf numFmtId="4" fontId="4" fillId="0" borderId="7" xfId="0" applyNumberFormat="1" applyFont="1" applyFill="1" applyBorder="1" applyAlignment="1">
      <alignment horizontal="right"/>
    </xf>
    <xf numFmtId="10" fontId="4" fillId="0" borderId="7" xfId="0" applyNumberFormat="1" applyFont="1" applyBorder="1" applyAlignment="1">
      <alignment horizontal="right"/>
    </xf>
    <xf numFmtId="0" fontId="4" fillId="0" borderId="7" xfId="0" applyFont="1" applyFill="1" applyBorder="1"/>
    <xf numFmtId="164" fontId="2" fillId="0" borderId="7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 vertical="top"/>
    </xf>
    <xf numFmtId="10" fontId="2" fillId="0" borderId="7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43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39" fontId="4" fillId="0" borderId="8" xfId="2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0" fontId="4" fillId="0" borderId="10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 wrapText="1"/>
    </xf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Fill="1" applyBorder="1" applyAlignment="1">
      <alignment horizontal="right"/>
    </xf>
    <xf numFmtId="39" fontId="4" fillId="0" borderId="7" xfId="0" applyNumberFormat="1" applyFont="1" applyBorder="1"/>
    <xf numFmtId="39" fontId="4" fillId="0" borderId="7" xfId="0" applyNumberFormat="1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2" fillId="0" borderId="2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="70" zoomScaleNormal="70" workbookViewId="0">
      <selection activeCell="F3" sqref="F3"/>
    </sheetView>
  </sheetViews>
  <sheetFormatPr defaultRowHeight="13.2" x14ac:dyDescent="0.25"/>
  <cols>
    <col min="1" max="1" width="15.44140625" customWidth="1"/>
    <col min="2" max="2" width="18.33203125" customWidth="1"/>
    <col min="3" max="3" width="13.44140625" customWidth="1"/>
    <col min="4" max="4" width="16.44140625" bestFit="1" customWidth="1"/>
    <col min="5" max="5" width="15.88671875" customWidth="1"/>
    <col min="6" max="6" width="19.5546875" bestFit="1" customWidth="1"/>
    <col min="7" max="7" width="16" bestFit="1" customWidth="1"/>
    <col min="8" max="8" width="15.88671875" customWidth="1"/>
    <col min="9" max="9" width="14.109375" customWidth="1"/>
    <col min="10" max="10" width="16" bestFit="1" customWidth="1"/>
    <col min="11" max="11" width="12" bestFit="1" customWidth="1"/>
    <col min="12" max="12" width="14.33203125" bestFit="1" customWidth="1"/>
  </cols>
  <sheetData>
    <row r="1" spans="1:12" ht="15.6" x14ac:dyDescent="0.25">
      <c r="A1" s="64" t="s">
        <v>36</v>
      </c>
      <c r="B1" s="64"/>
      <c r="C1" s="2"/>
      <c r="D1" s="3"/>
      <c r="E1" s="4"/>
      <c r="F1" s="5"/>
      <c r="G1" s="4"/>
      <c r="H1" s="4"/>
      <c r="I1" s="4"/>
      <c r="J1" s="6"/>
    </row>
    <row r="2" spans="1:12" ht="15.6" x14ac:dyDescent="0.3">
      <c r="A2" s="64" t="s">
        <v>31</v>
      </c>
      <c r="B2" s="64"/>
      <c r="C2" s="7"/>
      <c r="D2" s="8"/>
      <c r="E2" s="9"/>
      <c r="F2" s="10"/>
      <c r="G2" s="4"/>
      <c r="H2" s="11"/>
      <c r="I2" s="9"/>
      <c r="J2" s="6"/>
    </row>
    <row r="3" spans="1:12" ht="15.6" x14ac:dyDescent="0.3">
      <c r="A3" s="1"/>
      <c r="B3" s="12"/>
      <c r="C3" s="7"/>
      <c r="D3" s="8"/>
      <c r="E3" s="9"/>
      <c r="F3" s="10"/>
      <c r="G3" s="4"/>
      <c r="H3" s="11"/>
      <c r="I3" s="9"/>
      <c r="J3" s="6"/>
    </row>
    <row r="4" spans="1:12" ht="15.6" x14ac:dyDescent="0.3">
      <c r="A4" s="1"/>
      <c r="B4" s="12"/>
      <c r="C4" s="7"/>
      <c r="D4" s="8"/>
      <c r="E4" s="9"/>
      <c r="F4" s="10"/>
      <c r="G4" s="4"/>
      <c r="H4" s="11"/>
      <c r="I4" s="9"/>
      <c r="J4" s="6"/>
    </row>
    <row r="5" spans="1:12" ht="16.2" thickBot="1" x14ac:dyDescent="0.35">
      <c r="A5" s="13"/>
      <c r="B5" s="14"/>
      <c r="C5" s="7"/>
      <c r="D5" s="8"/>
      <c r="E5" s="9"/>
      <c r="F5" s="10"/>
      <c r="G5" s="15"/>
      <c r="H5" s="15"/>
      <c r="I5" s="16"/>
      <c r="J5" s="6"/>
      <c r="K5" s="17"/>
      <c r="L5" s="17"/>
    </row>
    <row r="6" spans="1:12" ht="15.75" customHeight="1" thickBot="1" x14ac:dyDescent="0.3">
      <c r="A6" s="7"/>
      <c r="B6" s="7"/>
      <c r="C6" s="18"/>
      <c r="D6" s="5"/>
      <c r="E6" s="19"/>
      <c r="F6" s="5"/>
      <c r="G6" s="65" t="s">
        <v>45</v>
      </c>
      <c r="H6" s="65" t="s">
        <v>0</v>
      </c>
      <c r="I6" s="49"/>
      <c r="J6" s="65" t="s">
        <v>39</v>
      </c>
      <c r="K6" s="65" t="s">
        <v>40</v>
      </c>
      <c r="L6" s="65" t="s">
        <v>41</v>
      </c>
    </row>
    <row r="7" spans="1:12" ht="15" customHeight="1" x14ac:dyDescent="0.25">
      <c r="A7" s="69" t="s">
        <v>1</v>
      </c>
      <c r="B7" s="65" t="s">
        <v>2</v>
      </c>
      <c r="C7" s="65" t="s">
        <v>3</v>
      </c>
      <c r="D7" s="44" t="s">
        <v>42</v>
      </c>
      <c r="E7" s="47" t="s">
        <v>43</v>
      </c>
      <c r="F7" s="43" t="s">
        <v>35</v>
      </c>
      <c r="G7" s="66"/>
      <c r="H7" s="66"/>
      <c r="I7" s="50"/>
      <c r="J7" s="66"/>
      <c r="K7" s="66"/>
      <c r="L7" s="66"/>
    </row>
    <row r="8" spans="1:12" ht="14.4" thickBot="1" x14ac:dyDescent="0.3">
      <c r="A8" s="70"/>
      <c r="B8" s="67"/>
      <c r="C8" s="67"/>
      <c r="D8" s="45" t="s">
        <v>4</v>
      </c>
      <c r="E8" s="48" t="s">
        <v>4</v>
      </c>
      <c r="F8" s="53" t="s">
        <v>44</v>
      </c>
      <c r="G8" s="20">
        <v>718758.74</v>
      </c>
      <c r="H8" s="67"/>
      <c r="I8" s="51" t="s">
        <v>5</v>
      </c>
      <c r="J8" s="67"/>
      <c r="K8" s="67"/>
      <c r="L8" s="67"/>
    </row>
    <row r="9" spans="1:12" ht="13.8" x14ac:dyDescent="0.25">
      <c r="A9" s="21" t="s">
        <v>32</v>
      </c>
      <c r="B9" s="22">
        <v>50000</v>
      </c>
      <c r="C9" s="42" t="s">
        <v>8</v>
      </c>
      <c r="D9" s="46">
        <v>50000</v>
      </c>
      <c r="E9" s="57">
        <v>50000</v>
      </c>
      <c r="F9" s="52">
        <f>E9/$E$18</f>
        <v>6.956437148854705E-2</v>
      </c>
      <c r="G9" s="56">
        <f>+$G$8*F9</f>
        <v>50000</v>
      </c>
      <c r="H9" s="54">
        <f t="shared" ref="H9" si="0">(G9:G9)</f>
        <v>50000</v>
      </c>
      <c r="I9" s="55">
        <f t="shared" ref="I9" si="1">+E9-H9</f>
        <v>0</v>
      </c>
      <c r="J9" s="56">
        <v>50000</v>
      </c>
      <c r="K9" s="54">
        <f t="shared" ref="K9" si="2">H9-J9</f>
        <v>0</v>
      </c>
      <c r="L9" s="23">
        <f t="shared" ref="L9" si="3">+J9/$J$18</f>
        <v>6.956437148854705E-2</v>
      </c>
    </row>
    <row r="10" spans="1:12" ht="13.8" x14ac:dyDescent="0.25">
      <c r="A10" s="21" t="s">
        <v>6</v>
      </c>
      <c r="B10" s="22">
        <v>50000</v>
      </c>
      <c r="C10" s="42" t="s">
        <v>7</v>
      </c>
      <c r="D10" s="46">
        <v>50000</v>
      </c>
      <c r="E10" s="57">
        <v>50000</v>
      </c>
      <c r="F10" s="52">
        <f t="shared" ref="F10:F17" si="4">E10/$E$18</f>
        <v>6.956437148854705E-2</v>
      </c>
      <c r="G10" s="56">
        <f t="shared" ref="G10:G17" si="5">+$G$8*F10</f>
        <v>50000</v>
      </c>
      <c r="H10" s="54">
        <f t="shared" ref="H10:H17" si="6">(G10:G10)</f>
        <v>50000</v>
      </c>
      <c r="I10" s="55">
        <f t="shared" ref="I10:I17" si="7">+E10-H10</f>
        <v>0</v>
      </c>
      <c r="J10" s="56">
        <v>50000</v>
      </c>
      <c r="K10" s="54">
        <f t="shared" ref="K10:K17" si="8">H10-J10</f>
        <v>0</v>
      </c>
      <c r="L10" s="23">
        <f t="shared" ref="L10:L17" si="9">+J10/$J$18</f>
        <v>6.956437148854705E-2</v>
      </c>
    </row>
    <row r="11" spans="1:12" ht="13.8" x14ac:dyDescent="0.25">
      <c r="A11" s="21" t="s">
        <v>9</v>
      </c>
      <c r="B11" s="22">
        <v>75000</v>
      </c>
      <c r="C11" s="42" t="s">
        <v>8</v>
      </c>
      <c r="D11" s="46">
        <v>75000</v>
      </c>
      <c r="E11" s="57">
        <v>75000</v>
      </c>
      <c r="F11" s="52">
        <f t="shared" si="4"/>
        <v>0.10434655723282057</v>
      </c>
      <c r="G11" s="56">
        <f t="shared" si="5"/>
        <v>75000</v>
      </c>
      <c r="H11" s="54">
        <f t="shared" si="6"/>
        <v>75000</v>
      </c>
      <c r="I11" s="55">
        <f t="shared" si="7"/>
        <v>0</v>
      </c>
      <c r="J11" s="56">
        <v>75000</v>
      </c>
      <c r="K11" s="54">
        <f t="shared" si="8"/>
        <v>0</v>
      </c>
      <c r="L11" s="23">
        <f t="shared" si="9"/>
        <v>0.10434655723282057</v>
      </c>
    </row>
    <row r="12" spans="1:12" ht="13.8" x14ac:dyDescent="0.25">
      <c r="A12" s="21" t="s">
        <v>10</v>
      </c>
      <c r="B12" s="22">
        <v>50000</v>
      </c>
      <c r="C12" s="42" t="s">
        <v>11</v>
      </c>
      <c r="D12" s="46">
        <v>50000</v>
      </c>
      <c r="E12" s="57">
        <v>50000</v>
      </c>
      <c r="F12" s="52">
        <f t="shared" si="4"/>
        <v>6.956437148854705E-2</v>
      </c>
      <c r="G12" s="56">
        <f t="shared" si="5"/>
        <v>50000</v>
      </c>
      <c r="H12" s="54">
        <f t="shared" si="6"/>
        <v>50000</v>
      </c>
      <c r="I12" s="55">
        <f>+E12-H12</f>
        <v>0</v>
      </c>
      <c r="J12" s="56">
        <v>50000</v>
      </c>
      <c r="K12" s="54">
        <f t="shared" si="8"/>
        <v>0</v>
      </c>
      <c r="L12" s="23">
        <f t="shared" si="9"/>
        <v>6.956437148854705E-2</v>
      </c>
    </row>
    <row r="13" spans="1:12" ht="13.8" x14ac:dyDescent="0.25">
      <c r="A13" s="21" t="s">
        <v>12</v>
      </c>
      <c r="B13" s="22">
        <v>150000</v>
      </c>
      <c r="C13" s="42" t="s">
        <v>8</v>
      </c>
      <c r="D13" s="46">
        <v>150000</v>
      </c>
      <c r="E13" s="57">
        <v>150000</v>
      </c>
      <c r="F13" s="52">
        <f t="shared" si="4"/>
        <v>0.20869311446564115</v>
      </c>
      <c r="G13" s="56">
        <f t="shared" si="5"/>
        <v>150000</v>
      </c>
      <c r="H13" s="54">
        <f t="shared" si="6"/>
        <v>150000</v>
      </c>
      <c r="I13" s="55">
        <f t="shared" si="7"/>
        <v>0</v>
      </c>
      <c r="J13" s="56">
        <v>150000</v>
      </c>
      <c r="K13" s="54">
        <f t="shared" si="8"/>
        <v>0</v>
      </c>
      <c r="L13" s="23">
        <f t="shared" si="9"/>
        <v>0.20869311446564115</v>
      </c>
    </row>
    <row r="14" spans="1:12" ht="13.8" x14ac:dyDescent="0.25">
      <c r="A14" s="21" t="s">
        <v>33</v>
      </c>
      <c r="B14" s="22">
        <v>150000</v>
      </c>
      <c r="C14" s="42" t="s">
        <v>8</v>
      </c>
      <c r="D14" s="46">
        <v>150000</v>
      </c>
      <c r="E14" s="57">
        <v>150000</v>
      </c>
      <c r="F14" s="52">
        <f t="shared" si="4"/>
        <v>0.20869311446564115</v>
      </c>
      <c r="G14" s="56">
        <f t="shared" si="5"/>
        <v>150000</v>
      </c>
      <c r="H14" s="54">
        <f t="shared" si="6"/>
        <v>150000</v>
      </c>
      <c r="I14" s="55">
        <f t="shared" si="7"/>
        <v>0</v>
      </c>
      <c r="J14" s="56">
        <v>150000</v>
      </c>
      <c r="K14" s="54">
        <f t="shared" si="8"/>
        <v>0</v>
      </c>
      <c r="L14" s="23">
        <f t="shared" si="9"/>
        <v>0.20869311446564115</v>
      </c>
    </row>
    <row r="15" spans="1:12" ht="13.8" x14ac:dyDescent="0.25">
      <c r="A15" s="21" t="s">
        <v>34</v>
      </c>
      <c r="B15" s="22">
        <v>50000</v>
      </c>
      <c r="C15" s="42" t="s">
        <v>8</v>
      </c>
      <c r="D15" s="46">
        <v>50000</v>
      </c>
      <c r="E15" s="57">
        <v>100000</v>
      </c>
      <c r="F15" s="52">
        <f t="shared" si="4"/>
        <v>0.1391287429770941</v>
      </c>
      <c r="G15" s="56">
        <f t="shared" si="5"/>
        <v>100000</v>
      </c>
      <c r="H15" s="54">
        <f t="shared" si="6"/>
        <v>100000</v>
      </c>
      <c r="I15" s="55">
        <f t="shared" si="7"/>
        <v>0</v>
      </c>
      <c r="J15" s="56">
        <v>100000</v>
      </c>
      <c r="K15" s="54">
        <f t="shared" si="8"/>
        <v>0</v>
      </c>
      <c r="L15" s="23">
        <f t="shared" si="9"/>
        <v>0.1391287429770941</v>
      </c>
    </row>
    <row r="16" spans="1:12" ht="13.8" x14ac:dyDescent="0.25">
      <c r="A16" s="21" t="s">
        <v>13</v>
      </c>
      <c r="B16" s="22">
        <v>150000</v>
      </c>
      <c r="C16" s="42" t="s">
        <v>8</v>
      </c>
      <c r="D16" s="46">
        <v>150000</v>
      </c>
      <c r="E16" s="57">
        <v>46879.37</v>
      </c>
      <c r="F16" s="52">
        <f t="shared" si="4"/>
        <v>6.5222678196580966E-2</v>
      </c>
      <c r="G16" s="56">
        <f t="shared" si="5"/>
        <v>46879.37000000001</v>
      </c>
      <c r="H16" s="54">
        <f t="shared" si="6"/>
        <v>46879.37000000001</v>
      </c>
      <c r="I16" s="55">
        <f t="shared" si="7"/>
        <v>0</v>
      </c>
      <c r="J16" s="56">
        <v>46879.37</v>
      </c>
      <c r="K16" s="54">
        <f t="shared" si="8"/>
        <v>0</v>
      </c>
      <c r="L16" s="23">
        <f t="shared" si="9"/>
        <v>6.5222678196580966E-2</v>
      </c>
    </row>
    <row r="17" spans="1:12" ht="13.8" x14ac:dyDescent="0.25">
      <c r="A17" s="21" t="s">
        <v>14</v>
      </c>
      <c r="B17" s="22">
        <v>150000</v>
      </c>
      <c r="C17" s="42" t="s">
        <v>11</v>
      </c>
      <c r="D17" s="46">
        <v>150000</v>
      </c>
      <c r="E17" s="57">
        <v>46879.37</v>
      </c>
      <c r="F17" s="52">
        <f t="shared" si="4"/>
        <v>6.5222678196580966E-2</v>
      </c>
      <c r="G17" s="56">
        <f t="shared" si="5"/>
        <v>46879.37000000001</v>
      </c>
      <c r="H17" s="54">
        <f t="shared" si="6"/>
        <v>46879.37000000001</v>
      </c>
      <c r="I17" s="55">
        <f t="shared" si="7"/>
        <v>0</v>
      </c>
      <c r="J17" s="56">
        <v>46879.37</v>
      </c>
      <c r="K17" s="54">
        <f t="shared" si="8"/>
        <v>0</v>
      </c>
      <c r="L17" s="23">
        <f t="shared" si="9"/>
        <v>6.5222678196580966E-2</v>
      </c>
    </row>
    <row r="18" spans="1:12" ht="13.8" x14ac:dyDescent="0.25">
      <c r="A18" s="24"/>
      <c r="B18" s="25">
        <f>SUM(B9:B17)</f>
        <v>875000</v>
      </c>
      <c r="C18" s="26"/>
      <c r="D18" s="25">
        <f>SUM(D9:D17)</f>
        <v>875000</v>
      </c>
      <c r="E18" s="25">
        <f t="shared" ref="E18:L18" si="10">SUM(E9:E17)</f>
        <v>718758.74</v>
      </c>
      <c r="F18" s="27">
        <f t="shared" si="10"/>
        <v>1</v>
      </c>
      <c r="G18" s="25">
        <f>SUM(G9:G17)</f>
        <v>718758.74</v>
      </c>
      <c r="H18" s="25">
        <f t="shared" si="10"/>
        <v>718758.74</v>
      </c>
      <c r="I18" s="25">
        <f t="shared" si="10"/>
        <v>0</v>
      </c>
      <c r="J18" s="25">
        <f t="shared" si="10"/>
        <v>718758.74</v>
      </c>
      <c r="K18" s="25">
        <f t="shared" si="10"/>
        <v>0</v>
      </c>
      <c r="L18" s="27">
        <f t="shared" si="10"/>
        <v>1</v>
      </c>
    </row>
    <row r="19" spans="1:12" ht="13.8" x14ac:dyDescent="0.25">
      <c r="A19" s="28"/>
      <c r="B19" s="28"/>
      <c r="C19" s="7"/>
      <c r="D19" s="29"/>
      <c r="E19" s="30"/>
      <c r="F19" s="31"/>
      <c r="G19" s="30"/>
      <c r="H19" s="30"/>
      <c r="I19" s="30"/>
      <c r="J19" s="6"/>
    </row>
    <row r="20" spans="1:12" ht="13.8" x14ac:dyDescent="0.25">
      <c r="A20" s="28"/>
      <c r="B20" s="28"/>
      <c r="C20" s="7"/>
      <c r="D20" s="29"/>
      <c r="E20" s="32"/>
      <c r="F20" s="33"/>
      <c r="G20" s="34"/>
      <c r="H20" s="34"/>
      <c r="I20" s="4"/>
      <c r="J20" s="6"/>
    </row>
    <row r="21" spans="1:12" ht="13.8" x14ac:dyDescent="0.25">
      <c r="A21" s="58" t="s">
        <v>15</v>
      </c>
      <c r="B21" s="28"/>
      <c r="C21" s="59"/>
      <c r="D21" s="28"/>
      <c r="E21" s="30"/>
      <c r="F21" s="31"/>
      <c r="G21" s="30"/>
      <c r="H21" s="30"/>
      <c r="I21" s="30"/>
      <c r="J21" s="6"/>
    </row>
    <row r="22" spans="1:12" ht="13.8" x14ac:dyDescent="0.25">
      <c r="A22" s="58" t="s">
        <v>16</v>
      </c>
      <c r="B22" s="58"/>
      <c r="C22" s="60"/>
      <c r="D22" s="61"/>
      <c r="E22" s="61"/>
      <c r="F22" s="62"/>
      <c r="G22" s="61"/>
      <c r="H22" s="61"/>
      <c r="I22" s="61"/>
      <c r="J22" s="63"/>
    </row>
    <row r="23" spans="1:12" ht="13.8" x14ac:dyDescent="0.25">
      <c r="A23" s="28"/>
      <c r="B23" s="28"/>
      <c r="C23" s="18"/>
      <c r="D23" s="4"/>
      <c r="E23" s="4"/>
      <c r="F23" s="5"/>
      <c r="G23" s="4"/>
      <c r="H23" s="4"/>
      <c r="I23" s="4"/>
      <c r="J23" s="6"/>
    </row>
    <row r="24" spans="1:12" ht="13.8" x14ac:dyDescent="0.25">
      <c r="A24" s="35"/>
      <c r="B24" s="36" t="s">
        <v>17</v>
      </c>
      <c r="C24" s="36" t="s">
        <v>18</v>
      </c>
      <c r="D24" s="36"/>
      <c r="E24" s="35" t="s">
        <v>19</v>
      </c>
      <c r="F24" s="35" t="s">
        <v>19</v>
      </c>
      <c r="G24" s="35" t="s">
        <v>20</v>
      </c>
      <c r="H24" s="35" t="s">
        <v>20</v>
      </c>
      <c r="I24" s="35"/>
      <c r="J24" s="6"/>
    </row>
    <row r="25" spans="1:12" ht="13.8" x14ac:dyDescent="0.25">
      <c r="A25" s="37" t="s">
        <v>21</v>
      </c>
      <c r="B25" s="38" t="s">
        <v>22</v>
      </c>
      <c r="C25" s="38" t="s">
        <v>23</v>
      </c>
      <c r="D25" s="38"/>
      <c r="E25" s="37" t="s">
        <v>24</v>
      </c>
      <c r="F25" s="37" t="s">
        <v>25</v>
      </c>
      <c r="G25" s="37" t="s">
        <v>26</v>
      </c>
      <c r="H25" s="37" t="s">
        <v>27</v>
      </c>
      <c r="I25" s="37" t="s">
        <v>28</v>
      </c>
      <c r="J25" s="6"/>
    </row>
    <row r="26" spans="1:12" ht="14.4" x14ac:dyDescent="0.3">
      <c r="A26" s="28" t="s">
        <v>38</v>
      </c>
      <c r="B26" s="39"/>
      <c r="C26" s="40"/>
      <c r="D26" s="40"/>
      <c r="E26" s="5"/>
      <c r="F26" s="5"/>
      <c r="G26" s="5"/>
      <c r="H26" s="41"/>
      <c r="I26" s="5" t="s">
        <v>29</v>
      </c>
      <c r="J26" s="6"/>
    </row>
    <row r="27" spans="1:12" ht="13.8" x14ac:dyDescent="0.25">
      <c r="A27" s="28"/>
      <c r="B27" s="28"/>
      <c r="C27" s="18"/>
      <c r="D27" s="4"/>
      <c r="E27" s="4"/>
      <c r="F27" s="5"/>
      <c r="G27" s="4"/>
      <c r="H27" s="4"/>
      <c r="I27" s="4"/>
      <c r="J27" s="6"/>
    </row>
    <row r="28" spans="1:12" x14ac:dyDescent="0.25">
      <c r="A28" t="s">
        <v>30</v>
      </c>
    </row>
    <row r="29" spans="1:12" ht="44.25" customHeight="1" x14ac:dyDescent="0.3">
      <c r="A29" s="68" t="s">
        <v>37</v>
      </c>
      <c r="B29" s="68"/>
      <c r="C29" s="68"/>
      <c r="D29" s="68"/>
      <c r="E29" s="68"/>
      <c r="F29" s="68"/>
      <c r="G29" s="68"/>
      <c r="H29" s="68"/>
      <c r="I29" s="68"/>
    </row>
  </sheetData>
  <mergeCells count="11">
    <mergeCell ref="J6:J8"/>
    <mergeCell ref="K6:K8"/>
    <mergeCell ref="L6:L8"/>
    <mergeCell ref="A7:A8"/>
    <mergeCell ref="B7:B8"/>
    <mergeCell ref="C7:C8"/>
    <mergeCell ref="A1:B1"/>
    <mergeCell ref="A2:B2"/>
    <mergeCell ref="G6:G7"/>
    <mergeCell ref="H6:H8"/>
    <mergeCell ref="A29:I29"/>
  </mergeCells>
  <phoneticPr fontId="10" type="noConversion"/>
  <printOptions horizontalCentered="1"/>
  <pageMargins left="0" right="0" top="0.5" bottom="0.75" header="0.5" footer="0.5"/>
  <pageSetup scale="73" orientation="landscape" r:id="rId1"/>
  <headerFooter alignWithMargins="0">
    <oddFooter>&amp;C&amp;14&amp;F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FHWA</dc:creator>
  <cp:lastModifiedBy>Pamplin, David (FHWA)</cp:lastModifiedBy>
  <cp:lastPrinted>2013-06-04T13:29:48Z</cp:lastPrinted>
  <dcterms:created xsi:type="dcterms:W3CDTF">2010-01-13T17:33:46Z</dcterms:created>
  <dcterms:modified xsi:type="dcterms:W3CDTF">2014-10-14T12:55:59Z</dcterms:modified>
</cp:coreProperties>
</file>