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365" windowWidth="18000" windowHeight="10215"/>
  </bookViews>
  <sheets>
    <sheet name="4W3799" sheetId="1" r:id="rId1"/>
    <sheet name="WSRTC Totals" sheetId="7" r:id="rId2"/>
  </sheets>
  <calcPr calcId="145621"/>
</workbook>
</file>

<file path=xl/calcChain.xml><?xml version="1.0" encoding="utf-8"?>
<calcChain xmlns="http://schemas.openxmlformats.org/spreadsheetml/2006/main">
  <c r="E7" i="7" l="1"/>
  <c r="H107" i="1" l="1"/>
  <c r="J107" i="1"/>
  <c r="K107" i="1"/>
  <c r="H106" i="1"/>
  <c r="K106" i="1" s="1"/>
  <c r="J106" i="1"/>
  <c r="H86" i="1"/>
  <c r="J86" i="1"/>
  <c r="K86" i="1"/>
  <c r="L86" i="1"/>
  <c r="H85" i="1"/>
  <c r="K85" i="1" s="1"/>
  <c r="L85" i="1" s="1"/>
  <c r="J85" i="1"/>
  <c r="H29" i="1"/>
  <c r="K29" i="1" s="1"/>
  <c r="J29" i="1"/>
  <c r="H28" i="1"/>
  <c r="J28" i="1"/>
  <c r="K28" i="1"/>
  <c r="L28" i="1"/>
  <c r="H16" i="1"/>
  <c r="J16" i="1"/>
  <c r="H58" i="1"/>
  <c r="K58" i="1" s="1"/>
  <c r="J58" i="1"/>
  <c r="H59" i="1"/>
  <c r="J59" i="1"/>
  <c r="H105" i="1"/>
  <c r="J105" i="1"/>
  <c r="K105" i="1"/>
  <c r="L105" i="1" s="1"/>
  <c r="H112" i="1"/>
  <c r="J112" i="1"/>
  <c r="K112" i="1"/>
  <c r="K59" i="1" l="1"/>
  <c r="L107" i="1"/>
  <c r="L58" i="1"/>
  <c r="L112" i="1"/>
  <c r="L16" i="1"/>
  <c r="K16" i="1"/>
  <c r="L29" i="1"/>
  <c r="L106" i="1"/>
  <c r="L59" i="1"/>
  <c r="H104" i="1"/>
  <c r="K104" i="1" s="1"/>
  <c r="J104" i="1"/>
  <c r="H15" i="1"/>
  <c r="K15" i="1" s="1"/>
  <c r="J15" i="1"/>
  <c r="H102" i="1"/>
  <c r="J102" i="1"/>
  <c r="K102" i="1"/>
  <c r="H103" i="1"/>
  <c r="K103" i="1" s="1"/>
  <c r="J103" i="1"/>
  <c r="H80" i="1"/>
  <c r="J80" i="1"/>
  <c r="K80" i="1"/>
  <c r="L80" i="1" s="1"/>
  <c r="H81" i="1"/>
  <c r="K81" i="1" s="1"/>
  <c r="J81" i="1"/>
  <c r="H82" i="1"/>
  <c r="K82" i="1" s="1"/>
  <c r="J82" i="1"/>
  <c r="H83" i="1"/>
  <c r="K83" i="1" s="1"/>
  <c r="J83" i="1"/>
  <c r="H84" i="1"/>
  <c r="K84" i="1" s="1"/>
  <c r="L84" i="1" s="1"/>
  <c r="J84" i="1"/>
  <c r="H57" i="1"/>
  <c r="K57" i="1" s="1"/>
  <c r="J57" i="1"/>
  <c r="J14" i="1"/>
  <c r="H14" i="1"/>
  <c r="L57" i="1" l="1"/>
  <c r="L103" i="1"/>
  <c r="L104" i="1"/>
  <c r="L15" i="1"/>
  <c r="L102" i="1"/>
  <c r="L82" i="1"/>
  <c r="L83" i="1"/>
  <c r="L81" i="1"/>
  <c r="K14" i="1"/>
  <c r="L14" i="1" s="1"/>
  <c r="J27" i="1"/>
  <c r="J40" i="1"/>
  <c r="J101" i="1"/>
  <c r="J79" i="1"/>
  <c r="H101" i="1"/>
  <c r="K101" i="1" s="1"/>
  <c r="H79" i="1"/>
  <c r="K79" i="1" s="1"/>
  <c r="L79" i="1" s="1"/>
  <c r="H40" i="1"/>
  <c r="H27" i="1"/>
  <c r="J51" i="1"/>
  <c r="H51" i="1"/>
  <c r="J50" i="1"/>
  <c r="H50" i="1"/>
  <c r="K50" i="1" s="1"/>
  <c r="L50" i="1" s="1"/>
  <c r="J49" i="1"/>
  <c r="H49" i="1"/>
  <c r="J99" i="1"/>
  <c r="K99" i="1"/>
  <c r="L99" i="1"/>
  <c r="J100" i="1"/>
  <c r="H100" i="1"/>
  <c r="K100" i="1" s="1"/>
  <c r="H99" i="1"/>
  <c r="J77" i="1"/>
  <c r="J78" i="1"/>
  <c r="H78" i="1"/>
  <c r="K78" i="1" s="1"/>
  <c r="H77" i="1"/>
  <c r="K77" i="1" s="1"/>
  <c r="J38" i="1"/>
  <c r="J39" i="1"/>
  <c r="H39" i="1"/>
  <c r="K39" i="1" s="1"/>
  <c r="H38" i="1"/>
  <c r="K38" i="1" s="1"/>
  <c r="H56" i="1"/>
  <c r="K56" i="1" s="1"/>
  <c r="J56" i="1"/>
  <c r="J25" i="1"/>
  <c r="K25" i="1"/>
  <c r="J26" i="1"/>
  <c r="H26" i="1"/>
  <c r="K26" i="1" s="1"/>
  <c r="H25" i="1"/>
  <c r="L25" i="1" s="1"/>
  <c r="L77" i="1" l="1"/>
  <c r="L38" i="1"/>
  <c r="L56" i="1"/>
  <c r="K40" i="1"/>
  <c r="L40" i="1" s="1"/>
  <c r="M18" i="1"/>
  <c r="L39" i="1"/>
  <c r="L78" i="1"/>
  <c r="L100" i="1"/>
  <c r="L101" i="1"/>
  <c r="L26" i="1"/>
  <c r="K27" i="1"/>
  <c r="L27" i="1" s="1"/>
  <c r="K49" i="1"/>
  <c r="L49" i="1" s="1"/>
  <c r="K51" i="1"/>
  <c r="L51" i="1" s="1"/>
  <c r="H98" i="1"/>
  <c r="J98" i="1"/>
  <c r="K98" i="1"/>
  <c r="H76" i="1"/>
  <c r="K76" i="1" s="1"/>
  <c r="J76" i="1"/>
  <c r="L98" i="1" l="1"/>
  <c r="M52" i="1"/>
  <c r="L76" i="1"/>
  <c r="F8" i="7"/>
  <c r="G7" i="7"/>
  <c r="J97" i="1" l="1"/>
  <c r="H97" i="1"/>
  <c r="K97" i="1" s="1"/>
  <c r="J75" i="1"/>
  <c r="H75" i="1"/>
  <c r="K75" i="1" s="1"/>
  <c r="L75" i="1" s="1"/>
  <c r="J24" i="1"/>
  <c r="H24" i="1"/>
  <c r="K24" i="1" s="1"/>
  <c r="L97" i="1" l="1"/>
  <c r="L24" i="1"/>
  <c r="H37" i="1"/>
  <c r="J37" i="1"/>
  <c r="K37" i="1" s="1"/>
  <c r="L37" i="1" s="1"/>
  <c r="H22" i="1"/>
  <c r="K22" i="1" s="1"/>
  <c r="J22" i="1"/>
  <c r="L22" i="1" l="1"/>
  <c r="H94" i="1"/>
  <c r="J94" i="1"/>
  <c r="H95" i="1"/>
  <c r="J95" i="1"/>
  <c r="H96" i="1"/>
  <c r="K96" i="1" s="1"/>
  <c r="L96" i="1" s="1"/>
  <c r="J96" i="1"/>
  <c r="H72" i="1"/>
  <c r="K72" i="1" s="1"/>
  <c r="L72" i="1" s="1"/>
  <c r="J72" i="1"/>
  <c r="H73" i="1"/>
  <c r="J73" i="1"/>
  <c r="H74" i="1"/>
  <c r="J74" i="1"/>
  <c r="J46" i="1"/>
  <c r="H46" i="1"/>
  <c r="J45" i="1"/>
  <c r="H45" i="1"/>
  <c r="J44" i="1"/>
  <c r="H44" i="1"/>
  <c r="J41" i="1"/>
  <c r="H41" i="1"/>
  <c r="K41" i="1" s="1"/>
  <c r="L41" i="1" s="1"/>
  <c r="J36" i="1"/>
  <c r="H36" i="1"/>
  <c r="J35" i="1"/>
  <c r="H35" i="1"/>
  <c r="J34" i="1"/>
  <c r="H34" i="1"/>
  <c r="H31" i="1"/>
  <c r="J31" i="1"/>
  <c r="H92" i="1"/>
  <c r="K92" i="1" s="1"/>
  <c r="J92" i="1"/>
  <c r="H93" i="1"/>
  <c r="J93" i="1"/>
  <c r="K74" i="1" l="1"/>
  <c r="L74" i="1" s="1"/>
  <c r="K35" i="1"/>
  <c r="L35" i="1" s="1"/>
  <c r="K95" i="1"/>
  <c r="L95" i="1" s="1"/>
  <c r="K94" i="1"/>
  <c r="L94" i="1" s="1"/>
  <c r="K31" i="1"/>
  <c r="L31" i="1" s="1"/>
  <c r="K73" i="1"/>
  <c r="L73" i="1" s="1"/>
  <c r="K45" i="1"/>
  <c r="L45" i="1" s="1"/>
  <c r="K44" i="1"/>
  <c r="L44" i="1" s="1"/>
  <c r="K46" i="1"/>
  <c r="L46" i="1" s="1"/>
  <c r="K34" i="1"/>
  <c r="L34" i="1" s="1"/>
  <c r="K36" i="1"/>
  <c r="L36" i="1" s="1"/>
  <c r="L92" i="1"/>
  <c r="K93" i="1"/>
  <c r="L93" i="1" s="1"/>
  <c r="H55" i="1"/>
  <c r="J55" i="1"/>
  <c r="H71" i="1"/>
  <c r="J71" i="1"/>
  <c r="J111" i="1"/>
  <c r="J110" i="1"/>
  <c r="J91" i="1"/>
  <c r="J90" i="1"/>
  <c r="J89" i="1"/>
  <c r="J70" i="1"/>
  <c r="J69" i="1"/>
  <c r="J68" i="1"/>
  <c r="J67" i="1"/>
  <c r="J63" i="1"/>
  <c r="J54" i="1"/>
  <c r="J7" i="1"/>
  <c r="J8" i="1"/>
  <c r="J11" i="1"/>
  <c r="J20" i="1"/>
  <c r="J21" i="1"/>
  <c r="J23" i="1"/>
  <c r="H70" i="1"/>
  <c r="H23" i="1"/>
  <c r="H54" i="1"/>
  <c r="K54" i="1" s="1"/>
  <c r="H21" i="1"/>
  <c r="K21" i="1" s="1"/>
  <c r="K55" i="1" l="1"/>
  <c r="L55" i="1" s="1"/>
  <c r="M47" i="1"/>
  <c r="M42" i="1"/>
  <c r="K71" i="1"/>
  <c r="L71" i="1" s="1"/>
  <c r="K70" i="1"/>
  <c r="L70" i="1" s="1"/>
  <c r="K23" i="1"/>
  <c r="L23" i="1" s="1"/>
  <c r="L54" i="1"/>
  <c r="L21" i="1"/>
  <c r="I6" i="1"/>
  <c r="F6" i="1"/>
  <c r="M61" i="1" l="1"/>
  <c r="G6" i="7" l="1"/>
  <c r="G4" i="7"/>
  <c r="H111" i="1" l="1"/>
  <c r="H8" i="1"/>
  <c r="H11" i="1"/>
  <c r="H20" i="1"/>
  <c r="H68" i="1"/>
  <c r="H69" i="1"/>
  <c r="H89" i="1"/>
  <c r="H90" i="1"/>
  <c r="H91" i="1"/>
  <c r="H110" i="1"/>
  <c r="H7" i="1"/>
  <c r="H63" i="1"/>
  <c r="H67" i="1"/>
  <c r="G6" i="1" l="1"/>
  <c r="H6" i="1"/>
  <c r="K11" i="1"/>
  <c r="L11" i="1" s="1"/>
  <c r="M12" i="1" s="1"/>
  <c r="K8" i="1"/>
  <c r="L8" i="1" s="1"/>
  <c r="K7" i="1"/>
  <c r="L7" i="1" s="1"/>
  <c r="K20" i="1"/>
  <c r="L20" i="1" s="1"/>
  <c r="M32" i="1" s="1"/>
  <c r="K63" i="1"/>
  <c r="L63" i="1" s="1"/>
  <c r="M64" i="1" s="1"/>
  <c r="K67" i="1"/>
  <c r="L67" i="1" s="1"/>
  <c r="K69" i="1"/>
  <c r="L69" i="1" s="1"/>
  <c r="K111" i="1"/>
  <c r="L111" i="1" s="1"/>
  <c r="K110" i="1"/>
  <c r="L110" i="1" s="1"/>
  <c r="K91" i="1"/>
  <c r="L91" i="1" s="1"/>
  <c r="K90" i="1"/>
  <c r="L90" i="1" s="1"/>
  <c r="K89" i="1"/>
  <c r="L89" i="1" s="1"/>
  <c r="K68" i="1"/>
  <c r="L68" i="1" s="1"/>
  <c r="J6" i="1" l="1"/>
  <c r="M114" i="1"/>
  <c r="M108" i="1"/>
  <c r="M9" i="1"/>
  <c r="M87" i="1"/>
  <c r="K6" i="1"/>
  <c r="L6" i="1" l="1"/>
  <c r="D4" i="1" s="1"/>
  <c r="G5" i="7" l="1"/>
  <c r="E8" i="7"/>
  <c r="F9" i="7" s="1"/>
</calcChain>
</file>

<file path=xl/sharedStrings.xml><?xml version="1.0" encoding="utf-8"?>
<sst xmlns="http://schemas.openxmlformats.org/spreadsheetml/2006/main" count="345" uniqueCount="172">
  <si>
    <t>Transaction Date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</si>
  <si>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</si>
  <si>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</si>
  <si>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</si>
  <si>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</si>
  <si>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</si>
  <si>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</si>
  <si>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</si>
  <si>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</si>
  <si>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</si>
  <si>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</si>
  <si>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</si>
  <si>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</si>
  <si>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</si>
  <si>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</si>
  <si>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</si>
  <si>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</si>
  <si>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</si>
  <si>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</si>
  <si>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</si>
  <si>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</si>
  <si>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</si>
  <si>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</si>
  <si>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</si>
  <si>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</si>
  <si>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</si>
  <si>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</si>
  <si>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</si>
  <si>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</si>
  <si>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</si>
  <si>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</si>
  <si>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</si>
  <si>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</si>
  <si>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</si>
  <si>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</si>
  <si>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</si>
  <si>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</si>
  <si>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</si>
  <si>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</si>
  <si>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</si>
  <si>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</si>
  <si>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</si>
  <si>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</si>
  <si>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</si>
  <si>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</si>
  <si>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</si>
  <si>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</si>
  <si>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</si>
  <si>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</si>
  <si>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</si>
  <si>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</si>
  <si>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</si>
  <si>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</si>
  <si>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</si>
  <si>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</si>
  <si>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</si>
  <si>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</si>
  <si>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</si>
  <si>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</si>
  <si>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</si>
  <si>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</si>
  <si>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</si>
  <si>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</si>
  <si>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</si>
  <si>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</si>
  <si>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</si>
  <si>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</si>
  <si>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</si>
  <si>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</si>
  <si>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</si>
  <si>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</si>
  <si>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</si>
  <si>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IDC - for Jan 2013 Payroll ESTIMATED</t>
  </si>
  <si>
    <t>IDC - for Feb 2013 Payroll ESTIMATED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</si>
  <si>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</si>
  <si>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</si>
  <si>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</si>
  <si>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</si>
  <si>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</si>
  <si>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</si>
  <si>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</si>
  <si>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</si>
  <si>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</si>
  <si>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</si>
  <si>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</si>
  <si>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</si>
  <si>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</si>
  <si>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</si>
  <si>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</si>
  <si>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</si>
  <si>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</si>
  <si>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</si>
  <si>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</si>
  <si>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</si>
  <si>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</si>
  <si>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</si>
  <si>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</si>
  <si>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</si>
  <si>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</si>
  <si>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</si>
  <si>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</si>
  <si>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</si>
  <si>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Task Order #4 - WSRTC Meeting Coordination, Western States Forum Travel Support and Website Maintenance</t>
  </si>
  <si>
    <t>4W4418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</si>
  <si>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</si>
  <si>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</si>
  <si>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</si>
  <si>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</si>
  <si>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</si>
  <si>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</si>
  <si>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</si>
  <si>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</si>
  <si>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</si>
  <si>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</si>
  <si>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</si>
  <si>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</si>
  <si>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</si>
  <si>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</si>
  <si>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</si>
  <si>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</si>
  <si>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</si>
  <si>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</si>
  <si>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</si>
  <si>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</si>
  <si>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ESTIMATED</t>
  </si>
  <si>
    <t>1/08/14 - 8069</t>
  </si>
  <si>
    <t>Payroll December 2013, paid Jan 11, 2014</t>
  </si>
  <si>
    <t>03/11/14 - 9640</t>
  </si>
  <si>
    <t>February 2014 Payroll - paid 3/11/14</t>
  </si>
  <si>
    <t>01/08/14 - 8068</t>
  </si>
  <si>
    <t>Payroll - December 2013 paid Jan 11, 2014</t>
  </si>
  <si>
    <t>01/08/14 - 8070</t>
  </si>
  <si>
    <t>01/23/14 - 7547</t>
  </si>
  <si>
    <t>Corr Payroll from 4W4418 to 4W3799</t>
  </si>
  <si>
    <t>01/30/14 - 8071</t>
  </si>
  <si>
    <t>01/30/14 - 8073</t>
  </si>
  <si>
    <t>01/30/14 - 8074</t>
  </si>
  <si>
    <t>02/07/14 - 8866</t>
  </si>
  <si>
    <t>03/11/14 - 9641</t>
  </si>
  <si>
    <t>January 2014 payroll paid 2/7/14</t>
  </si>
  <si>
    <t>February 2014 Payroll paid 3/11/14</t>
  </si>
  <si>
    <t>01/30/14 - 8075</t>
  </si>
  <si>
    <t>02/07/14 - 8867</t>
  </si>
  <si>
    <t>03/11/14 - 9642</t>
  </si>
  <si>
    <t>F&amp;A January 2014</t>
  </si>
  <si>
    <t>F&amp;A February 2014</t>
  </si>
  <si>
    <t>F&amp;A March 2014</t>
  </si>
  <si>
    <t>04/09/14 - 10333</t>
  </si>
  <si>
    <t>March 2014 Payroll paid 4/9/14</t>
  </si>
  <si>
    <t>04/09/14 - 10334</t>
  </si>
  <si>
    <t>05/06/14 - 10574</t>
  </si>
  <si>
    <t>Service</t>
  </si>
  <si>
    <t>05/20/14 - 10610</t>
  </si>
  <si>
    <t>Printer Maintenance Acct</t>
  </si>
  <si>
    <t>FedEx-Lamination for Posters</t>
  </si>
  <si>
    <t>Walmart - Industrial Strength Tape</t>
  </si>
  <si>
    <t>05/12/14 - 10573</t>
  </si>
  <si>
    <t>Supplies</t>
  </si>
  <si>
    <t>F&amp;A April 2014</t>
  </si>
  <si>
    <t>05/07/14 - 11265</t>
  </si>
  <si>
    <t>04/09/14 - 10335</t>
  </si>
  <si>
    <t>F&amp;A May 2014</t>
  </si>
  <si>
    <t>ESTIMATED MAY PAYROLL</t>
  </si>
  <si>
    <t>ESTIMATED JUNE PAYROLL</t>
  </si>
  <si>
    <t>ESTIMATED - MAY PAYROLL</t>
  </si>
  <si>
    <t>ESTIMATED - JUNE PAYROLL</t>
  </si>
  <si>
    <t>ESTIMATED MAY BENEFITS</t>
  </si>
  <si>
    <t>ESTIMATED JUNE BENEFITS</t>
  </si>
  <si>
    <t>ESTIMATED F&amp;A May Payroll</t>
  </si>
  <si>
    <t>ESTIMATED F&amp;A June Payroll</t>
  </si>
  <si>
    <t>January 2014 - Corr(1)</t>
  </si>
  <si>
    <t xml:space="preserve">January 2014 -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</si>
</sst>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0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0" fillId="0" borderId="0" xfId="0" quotePrefix="1"/>
    <xf numFmtId="165" fontId="2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64" fontId="0" fillId="0" borderId="0" xfId="0" applyNumberFormat="1" applyFill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14" fontId="0" fillId="0" borderId="0" xfId="0" applyNumberForma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0" fontId="0" fillId="0" borderId="0" xfId="0" applyFont="1"/>
    <xf numFmtId="165" fontId="0" fillId="0" borderId="0" xfId="0" applyNumberFormat="1" applyFont="1"/>
    <xf numFmtId="17" fontId="6" fillId="0" borderId="0" xfId="3" applyNumberFormat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zoomScaleNormal="100" workbookViewId="0">
      <pane ySplit="6" topLeftCell="A91" activePane="bottomLeft" state="frozen"/>
      <selection pane="bottomLeft" activeCell="I62" sqref="I62"/>
    </sheetView>
  </sheetViews>
  <sheetFormatPr defaultRowHeight="15" x14ac:dyDescent="0.25"/>
  <cols>
    <col min="1" max="1" width="16.28515625" customWidth="1"/>
    <col min="2" max="2" width="19.140625" bestFit="1" customWidth="1"/>
    <col min="3" max="3" width="19.140625" style="16" customWidth="1"/>
    <col min="4" max="4" width="16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4.140625" customWidth="1"/>
    <col min="13" max="13" width="10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20.25" customHeight="1" x14ac:dyDescent="0.25">
      <c r="A1" s="4" t="s">
        <v>35</v>
      </c>
    </row>
    <row r="2" spans="1:17" ht="23.25" customHeight="1" x14ac:dyDescent="0.25">
      <c r="A2" s="18" t="s">
        <v>31</v>
      </c>
      <c r="B2" s="2">
        <v>40817</v>
      </c>
      <c r="C2" s="18" t="s">
        <v>32</v>
      </c>
      <c r="D2" s="28">
        <v>150000</v>
      </c>
      <c r="E2" s="19" t="s">
        <v>12</v>
      </c>
      <c r="I2" s="19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17" t="s">
        <v>36</v>
      </c>
      <c r="B3" s="2">
        <v>41912</v>
      </c>
      <c r="C3" s="18" t="s">
        <v>33</v>
      </c>
      <c r="D3" s="25">
        <v>0.42499999999999999</v>
      </c>
      <c r="E3" s="19" t="s">
        <v>14</v>
      </c>
      <c r="G3" s="15"/>
      <c r="H3" s="1"/>
      <c r="I3" s="15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8" t="s">
        <v>30</v>
      </c>
      <c r="B4" s="20">
        <v>41834</v>
      </c>
      <c r="C4" s="18" t="s">
        <v>34</v>
      </c>
      <c r="D4" s="28">
        <f>D2-L6</f>
        <v>110794.16</v>
      </c>
      <c r="E4" s="16"/>
    </row>
    <row r="5" spans="1:17" ht="15" customHeight="1" x14ac:dyDescent="0.25">
      <c r="A5" s="4"/>
      <c r="B5" s="4"/>
      <c r="C5" s="17"/>
      <c r="D5" s="4"/>
      <c r="E5" s="4"/>
      <c r="F5" s="29" t="s">
        <v>2</v>
      </c>
      <c r="G5" s="29" t="s">
        <v>3</v>
      </c>
      <c r="H5" s="29" t="s">
        <v>37</v>
      </c>
      <c r="I5" s="30" t="s">
        <v>2</v>
      </c>
      <c r="J5" s="30" t="s">
        <v>3</v>
      </c>
      <c r="K5" s="26" t="s">
        <v>38</v>
      </c>
      <c r="L5" s="26" t="s">
        <v>39</v>
      </c>
      <c r="M5" s="26" t="s">
        <v>40</v>
      </c>
      <c r="N5" s="27" t="s">
        <v>11</v>
      </c>
      <c r="O5" s="58" t="s">
        <v>13</v>
      </c>
      <c r="P5" s="4"/>
    </row>
    <row r="6" spans="1:17" ht="15.75" thickBot="1" x14ac:dyDescent="0.3">
      <c r="A6" s="5" t="s">
        <v>0</v>
      </c>
      <c r="B6" s="5"/>
      <c r="C6" s="14" t="s">
        <v>29</v>
      </c>
      <c r="D6" s="6" t="s">
        <v>10</v>
      </c>
      <c r="E6" s="5" t="s">
        <v>1</v>
      </c>
      <c r="F6" s="28">
        <f>SUM(F7:F1145)</f>
        <v>39205.839999999989</v>
      </c>
      <c r="G6" s="28">
        <f>SUM(G7:G1145)</f>
        <v>0</v>
      </c>
      <c r="H6" s="28">
        <f>SUM(H7:H1145)</f>
        <v>39205.839999999989</v>
      </c>
      <c r="I6" s="28">
        <f>SUM(I7:I1145)</f>
        <v>0</v>
      </c>
      <c r="J6" s="28">
        <f>SUM(J7:J1145)</f>
        <v>0</v>
      </c>
      <c r="K6" s="28">
        <f>SUM(K7:K1145)</f>
        <v>0</v>
      </c>
      <c r="L6" s="28">
        <f>SUM(L7:L1145)</f>
        <v>39205.839999999989</v>
      </c>
      <c r="M6" s="28"/>
      <c r="N6" s="22"/>
      <c r="O6" s="59"/>
      <c r="P6" s="57" t="s">
        <v>7</v>
      </c>
      <c r="Q6" s="57"/>
    </row>
    <row r="7" spans="1:17" x14ac:dyDescent="0.25">
      <c r="A7" s="31" t="s">
        <v>41</v>
      </c>
      <c r="B7" s="32"/>
      <c r="C7" t="s">
        <v>4</v>
      </c>
      <c r="D7" t="s">
        <v>8</v>
      </c>
      <c r="E7" s="33" t="s">
        <v>43</v>
      </c>
      <c r="F7" s="3">
        <v>72.45</v>
      </c>
      <c r="G7" s="3"/>
      <c r="H7" s="3">
        <f>F7+G7</f>
        <v>72.45</v>
      </c>
      <c r="I7" s="9"/>
      <c r="J7" s="9">
        <f>IF(D7="Y", (I7*$D$3),0)</f>
        <v>0</v>
      </c>
      <c r="K7" s="9">
        <f>IF(H7&gt;0, 0, I7+J7)</f>
        <v>0</v>
      </c>
      <c r="L7" s="24">
        <f t="shared" ref="L7:L111" si="0">H7+K7</f>
        <v>72.45</v>
      </c>
      <c r="M7" s="3"/>
    </row>
    <row r="8" spans="1:17" x14ac:dyDescent="0.25">
      <c r="A8" s="31" t="s">
        <v>42</v>
      </c>
      <c r="B8" s="32"/>
      <c r="C8" t="s">
        <v>4</v>
      </c>
      <c r="D8" t="s">
        <v>8</v>
      </c>
      <c r="E8" s="33" t="s">
        <v>44</v>
      </c>
      <c r="F8" s="3">
        <v>84.39</v>
      </c>
      <c r="G8" s="3"/>
      <c r="H8" s="3">
        <f t="shared" ref="H8:H110" si="1">F8+G8</f>
        <v>84.39</v>
      </c>
      <c r="I8" s="9"/>
      <c r="J8" s="9">
        <f>IF(D8="Y", (I8*$D$3),0)</f>
        <v>0</v>
      </c>
      <c r="K8" s="9">
        <f t="shared" ref="K8:K110" si="2">IF(H8&gt;0, 0, I8+J8)</f>
        <v>0</v>
      </c>
      <c r="L8" s="24">
        <f t="shared" si="0"/>
        <v>84.39</v>
      </c>
      <c r="M8" s="3"/>
    </row>
    <row r="9" spans="1:17" s="49" customFormat="1" x14ac:dyDescent="0.25">
      <c r="A9" s="50"/>
      <c r="B9" s="50"/>
      <c r="E9" s="50"/>
      <c r="F9" s="24"/>
      <c r="G9" s="24"/>
      <c r="H9" s="24"/>
      <c r="I9" s="9"/>
      <c r="J9" s="9"/>
      <c r="K9" s="9"/>
      <c r="L9" s="21" t="s">
        <v>61</v>
      </c>
      <c r="M9" s="28">
        <f>SUM(L7:L9)</f>
        <v>156.84</v>
      </c>
    </row>
    <row r="10" spans="1:17" s="49" customFormat="1" x14ac:dyDescent="0.25">
      <c r="A10" s="50"/>
      <c r="B10" s="50"/>
      <c r="E10" s="50"/>
      <c r="F10" s="24"/>
      <c r="G10" s="24"/>
      <c r="H10" s="24"/>
      <c r="I10" s="9"/>
      <c r="J10" s="9"/>
      <c r="K10" s="9"/>
      <c r="L10" s="24"/>
      <c r="M10" s="24"/>
    </row>
    <row r="11" spans="1:17" x14ac:dyDescent="0.25">
      <c r="A11" s="34" t="s">
        <v>45</v>
      </c>
      <c r="B11" s="35"/>
      <c r="C11" t="s">
        <v>4</v>
      </c>
      <c r="D11" t="s">
        <v>8</v>
      </c>
      <c r="E11" s="36" t="s">
        <v>44</v>
      </c>
      <c r="F11" s="3">
        <v>176.34</v>
      </c>
      <c r="G11" s="3"/>
      <c r="H11" s="3">
        <f t="shared" si="1"/>
        <v>176.34</v>
      </c>
      <c r="I11" s="9"/>
      <c r="J11" s="9">
        <f>IF(D11="Y", (I11*$D$3),0)</f>
        <v>0</v>
      </c>
      <c r="K11" s="9">
        <f t="shared" si="2"/>
        <v>0</v>
      </c>
      <c r="L11" s="24">
        <f t="shared" si="0"/>
        <v>176.34</v>
      </c>
      <c r="M11" s="3"/>
    </row>
    <row r="12" spans="1:17" s="49" customFormat="1" x14ac:dyDescent="0.25">
      <c r="A12" s="50"/>
      <c r="B12" s="50"/>
      <c r="E12" s="50"/>
      <c r="F12" s="24"/>
      <c r="G12" s="24"/>
      <c r="H12" s="24"/>
      <c r="I12" s="9"/>
      <c r="J12" s="9"/>
      <c r="K12" s="9"/>
      <c r="L12" s="21" t="s">
        <v>61</v>
      </c>
      <c r="M12" s="28">
        <f>SUM(L11:L12)</f>
        <v>176.34</v>
      </c>
    </row>
    <row r="13" spans="1:17" s="49" customFormat="1" x14ac:dyDescent="0.25">
      <c r="A13" s="50"/>
      <c r="B13" s="50"/>
      <c r="E13" s="50"/>
      <c r="F13" s="24"/>
      <c r="G13" s="24"/>
      <c r="H13" s="24"/>
      <c r="I13" s="9"/>
      <c r="J13" s="9"/>
      <c r="K13" s="9"/>
      <c r="L13" s="21"/>
      <c r="M13" s="28"/>
    </row>
    <row r="14" spans="1:17" s="49" customFormat="1" x14ac:dyDescent="0.25">
      <c r="A14" s="51" t="s">
        <v>127</v>
      </c>
      <c r="B14" s="51"/>
      <c r="C14" s="49" t="s">
        <v>4</v>
      </c>
      <c r="D14" s="49" t="s">
        <v>8</v>
      </c>
      <c r="E14" s="51" t="s">
        <v>128</v>
      </c>
      <c r="F14" s="24">
        <v>53.17</v>
      </c>
      <c r="G14" s="24"/>
      <c r="H14" s="24">
        <f t="shared" ref="H14" si="3">F14+G14</f>
        <v>53.17</v>
      </c>
      <c r="I14" s="9"/>
      <c r="J14" s="9">
        <f>IF(D14="Y", (I14*$D$3),0)</f>
        <v>0</v>
      </c>
      <c r="K14" s="9">
        <f t="shared" ref="K14" si="4">IF(H14&gt;0, 0, I14+J14)</f>
        <v>0</v>
      </c>
      <c r="L14" s="24">
        <f t="shared" ref="L14" si="5">H14+K14</f>
        <v>53.17</v>
      </c>
      <c r="M14" s="24"/>
    </row>
    <row r="15" spans="1:17" s="49" customFormat="1" x14ac:dyDescent="0.25">
      <c r="A15" s="51" t="s">
        <v>147</v>
      </c>
      <c r="B15" s="51"/>
      <c r="C15" s="49" t="s">
        <v>4</v>
      </c>
      <c r="D15" s="49" t="s">
        <v>8</v>
      </c>
      <c r="E15" s="51" t="s">
        <v>148</v>
      </c>
      <c r="F15" s="24">
        <v>7.22</v>
      </c>
      <c r="G15" s="24"/>
      <c r="H15" s="24">
        <f t="shared" ref="H15" si="6">F15+G15</f>
        <v>7.22</v>
      </c>
      <c r="I15" s="9"/>
      <c r="J15" s="9">
        <f>IF(D15="Y", (I15*$D$3),0)</f>
        <v>0</v>
      </c>
      <c r="K15" s="9">
        <f t="shared" ref="K15" si="7">IF(H15&gt;0, 0, I15+J15)</f>
        <v>0</v>
      </c>
      <c r="L15" s="24">
        <f t="shared" ref="L15" si="8">H15+K15</f>
        <v>7.22</v>
      </c>
      <c r="M15" s="24"/>
    </row>
    <row r="16" spans="1:17" s="49" customFormat="1" x14ac:dyDescent="0.25">
      <c r="A16" s="51" t="s">
        <v>124</v>
      </c>
      <c r="B16" s="51"/>
      <c r="C16" s="49" t="s">
        <v>4</v>
      </c>
      <c r="D16" s="49" t="s">
        <v>8</v>
      </c>
      <c r="E16" s="51" t="s">
        <v>164</v>
      </c>
      <c r="F16" s="24">
        <v>9.6300000000000008</v>
      </c>
      <c r="G16" s="24"/>
      <c r="H16" s="24">
        <f t="shared" ref="H16" si="9">F16+G16</f>
        <v>9.6300000000000008</v>
      </c>
      <c r="I16" s="9"/>
      <c r="J16" s="9">
        <f>IF(D16="Y", (I16*$D$3),0)</f>
        <v>0</v>
      </c>
      <c r="K16" s="9">
        <f t="shared" ref="K16" si="10">IF(H16&gt;0, 0, I16+J16)</f>
        <v>0</v>
      </c>
      <c r="L16" s="24">
        <f t="shared" ref="L16" si="11">H16+K16</f>
        <v>9.6300000000000008</v>
      </c>
      <c r="M16" s="24"/>
    </row>
    <row r="17" spans="1:17" s="49" customFormat="1" x14ac:dyDescent="0.25">
      <c r="A17" s="51"/>
      <c r="B17" s="51"/>
      <c r="E17" s="51"/>
      <c r="F17" s="24"/>
      <c r="G17" s="24"/>
      <c r="H17" s="24"/>
      <c r="I17" s="9"/>
      <c r="J17" s="9"/>
      <c r="K17" s="9"/>
      <c r="L17" s="24"/>
      <c r="M17" s="24"/>
    </row>
    <row r="18" spans="1:17" s="49" customFormat="1" x14ac:dyDescent="0.25">
      <c r="A18" s="50"/>
      <c r="B18" s="50"/>
      <c r="E18" s="50"/>
      <c r="F18" s="24"/>
      <c r="G18" s="24"/>
      <c r="H18" s="24"/>
      <c r="I18" s="9"/>
      <c r="J18" s="9"/>
      <c r="K18" s="9"/>
      <c r="L18" s="21" t="s">
        <v>61</v>
      </c>
      <c r="M18" s="28">
        <f>SUM(L14:L18)</f>
        <v>70.02</v>
      </c>
    </row>
    <row r="19" spans="1:17" s="49" customFormat="1" x14ac:dyDescent="0.25">
      <c r="A19" s="50"/>
      <c r="B19" s="50"/>
      <c r="E19" s="50"/>
      <c r="F19" s="24"/>
      <c r="G19" s="24"/>
      <c r="H19" s="24"/>
      <c r="I19" s="9"/>
      <c r="J19" s="9"/>
      <c r="K19" s="9"/>
      <c r="L19" s="24"/>
      <c r="M19" s="24"/>
    </row>
    <row r="20" spans="1:17" x14ac:dyDescent="0.25">
      <c r="A20" s="37" t="s">
        <v>46</v>
      </c>
      <c r="B20" s="38"/>
      <c r="C20" t="s">
        <v>4</v>
      </c>
      <c r="D20" t="s">
        <v>8</v>
      </c>
      <c r="E20" s="39" t="s">
        <v>47</v>
      </c>
      <c r="F20" s="3">
        <v>93.75</v>
      </c>
      <c r="G20" s="3"/>
      <c r="H20" s="3">
        <f t="shared" si="1"/>
        <v>93.75</v>
      </c>
      <c r="I20" s="9"/>
      <c r="J20" s="9">
        <f t="shared" ref="J20:J31" si="12">IF(D20="Y", (I20*$D$3),0)</f>
        <v>0</v>
      </c>
      <c r="K20" s="9">
        <f t="shared" si="2"/>
        <v>0</v>
      </c>
      <c r="L20" s="24">
        <f t="shared" si="0"/>
        <v>93.75</v>
      </c>
      <c r="M20" s="3"/>
      <c r="Q20" s="3"/>
    </row>
    <row r="21" spans="1:17" s="49" customFormat="1" x14ac:dyDescent="0.25">
      <c r="A21" s="50" t="s">
        <v>62</v>
      </c>
      <c r="B21" s="51"/>
      <c r="C21" s="49" t="s">
        <v>4</v>
      </c>
      <c r="D21" s="49" t="s">
        <v>8</v>
      </c>
      <c r="E21" s="50" t="s">
        <v>63</v>
      </c>
      <c r="F21" s="24">
        <v>778.96</v>
      </c>
      <c r="G21" s="24"/>
      <c r="H21" s="24">
        <f t="shared" ref="H21:H22" si="13">F21+G21</f>
        <v>778.96</v>
      </c>
      <c r="I21" s="9"/>
      <c r="J21" s="9">
        <f t="shared" si="12"/>
        <v>0</v>
      </c>
      <c r="K21" s="9">
        <f t="shared" ref="K21" si="14">IF(H21&gt;0, 0, I21+J21)</f>
        <v>0</v>
      </c>
      <c r="L21" s="24">
        <f t="shared" ref="L21" si="15">H21+K21</f>
        <v>778.96</v>
      </c>
      <c r="M21" s="24"/>
      <c r="Q21" s="24"/>
    </row>
    <row r="22" spans="1:17" s="49" customFormat="1" x14ac:dyDescent="0.25">
      <c r="A22" s="50" t="s">
        <v>76</v>
      </c>
      <c r="B22" s="51"/>
      <c r="C22" s="49" t="s">
        <v>4</v>
      </c>
      <c r="D22" s="49" t="s">
        <v>8</v>
      </c>
      <c r="E22" s="50" t="s">
        <v>77</v>
      </c>
      <c r="F22" s="24">
        <v>173.53</v>
      </c>
      <c r="G22" s="24"/>
      <c r="H22" s="24">
        <f t="shared" si="13"/>
        <v>173.53</v>
      </c>
      <c r="I22" s="9"/>
      <c r="J22" s="9">
        <f t="shared" si="12"/>
        <v>0</v>
      </c>
      <c r="K22" s="9">
        <f t="shared" ref="K22" si="16">IF(H22&gt;0, 0, I22+J22)</f>
        <v>0</v>
      </c>
      <c r="L22" s="24">
        <f t="shared" ref="L22" si="17">H22+K22</f>
        <v>173.53</v>
      </c>
      <c r="M22" s="24"/>
      <c r="Q22" s="24"/>
    </row>
    <row r="23" spans="1:17" s="49" customFormat="1" x14ac:dyDescent="0.25">
      <c r="A23" s="50" t="s">
        <v>74</v>
      </c>
      <c r="B23" s="51"/>
      <c r="C23" s="53" t="s">
        <v>4</v>
      </c>
      <c r="D23" s="53" t="s">
        <v>8</v>
      </c>
      <c r="E23" s="50" t="s">
        <v>75</v>
      </c>
      <c r="F23" s="54">
        <v>19.28</v>
      </c>
      <c r="G23" s="54"/>
      <c r="H23" s="54">
        <f t="shared" ref="H23:H27" si="18">F23+G23</f>
        <v>19.28</v>
      </c>
      <c r="I23" s="54"/>
      <c r="J23" s="54">
        <f t="shared" si="12"/>
        <v>0</v>
      </c>
      <c r="K23" s="54">
        <f t="shared" ref="K23" si="19">IF(H23&gt;0, 0, I23+J23)</f>
        <v>0</v>
      </c>
      <c r="L23" s="54">
        <f t="shared" ref="L23" si="20">H23+K23</f>
        <v>19.28</v>
      </c>
      <c r="M23" s="24"/>
      <c r="Q23" s="24"/>
    </row>
    <row r="24" spans="1:17" s="49" customFormat="1" x14ac:dyDescent="0.25">
      <c r="A24" s="50" t="s">
        <v>89</v>
      </c>
      <c r="B24" s="51"/>
      <c r="C24" s="53" t="s">
        <v>4</v>
      </c>
      <c r="D24" s="53" t="s">
        <v>8</v>
      </c>
      <c r="E24" s="50" t="s">
        <v>90</v>
      </c>
      <c r="F24" s="54">
        <v>219.81</v>
      </c>
      <c r="G24" s="54"/>
      <c r="H24" s="54">
        <f t="shared" si="18"/>
        <v>219.81</v>
      </c>
      <c r="I24" s="54"/>
      <c r="J24" s="54">
        <f t="shared" si="12"/>
        <v>0</v>
      </c>
      <c r="K24" s="54">
        <f t="shared" ref="K24" si="21">IF(H24&gt;0, 0, I24+J24)</f>
        <v>0</v>
      </c>
      <c r="L24" s="54">
        <f t="shared" ref="L24" si="22">H24+K24</f>
        <v>219.81</v>
      </c>
      <c r="M24" s="24"/>
      <c r="Q24" s="24"/>
    </row>
    <row r="25" spans="1:17" s="49" customFormat="1" x14ac:dyDescent="0.25">
      <c r="A25" s="50" t="s">
        <v>109</v>
      </c>
      <c r="B25" s="51"/>
      <c r="C25" s="53" t="s">
        <v>4</v>
      </c>
      <c r="D25" s="53" t="s">
        <v>8</v>
      </c>
      <c r="E25" s="50" t="s">
        <v>110</v>
      </c>
      <c r="F25" s="54">
        <v>740.26</v>
      </c>
      <c r="G25" s="54"/>
      <c r="H25" s="54">
        <f t="shared" si="18"/>
        <v>740.26</v>
      </c>
      <c r="I25" s="54"/>
      <c r="J25" s="54">
        <f t="shared" ref="J25:J26" si="23">IF(D25="Y", (I25*$D$3),0)</f>
        <v>0</v>
      </c>
      <c r="K25" s="54">
        <f t="shared" ref="K25:K26" si="24">IF(H25&gt;0, 0, I25+J25)</f>
        <v>0</v>
      </c>
      <c r="L25" s="54">
        <f t="shared" ref="L25:L26" si="25">H25+K25</f>
        <v>740.26</v>
      </c>
      <c r="M25" s="24"/>
      <c r="Q25" s="24"/>
    </row>
    <row r="26" spans="1:17" s="49" customFormat="1" x14ac:dyDescent="0.25">
      <c r="A26" s="50" t="s">
        <v>112</v>
      </c>
      <c r="B26" s="51"/>
      <c r="C26" s="53" t="s">
        <v>4</v>
      </c>
      <c r="D26" s="53" t="s">
        <v>8</v>
      </c>
      <c r="E26" s="50" t="s">
        <v>111</v>
      </c>
      <c r="F26" s="54">
        <v>1171.76</v>
      </c>
      <c r="G26" s="54"/>
      <c r="H26" s="54">
        <f t="shared" si="18"/>
        <v>1171.76</v>
      </c>
      <c r="I26" s="54"/>
      <c r="J26" s="54">
        <f t="shared" si="23"/>
        <v>0</v>
      </c>
      <c r="K26" s="54">
        <f t="shared" si="24"/>
        <v>0</v>
      </c>
      <c r="L26" s="54">
        <f t="shared" si="25"/>
        <v>1171.76</v>
      </c>
      <c r="M26" s="24"/>
      <c r="Q26" s="24"/>
    </row>
    <row r="27" spans="1:17" s="49" customFormat="1" x14ac:dyDescent="0.25">
      <c r="A27" s="50" t="s">
        <v>125</v>
      </c>
      <c r="B27" s="51"/>
      <c r="C27" s="53" t="s">
        <v>4</v>
      </c>
      <c r="D27" s="53" t="s">
        <v>8</v>
      </c>
      <c r="E27" s="50" t="s">
        <v>126</v>
      </c>
      <c r="F27" s="54">
        <v>1610.01</v>
      </c>
      <c r="G27" s="54"/>
      <c r="H27" s="54">
        <f t="shared" si="18"/>
        <v>1610.01</v>
      </c>
      <c r="I27" s="54"/>
      <c r="J27" s="54">
        <f t="shared" ref="J27" si="26">IF(D27="Y", (I27*$D$3),0)</f>
        <v>0</v>
      </c>
      <c r="K27" s="54">
        <f t="shared" ref="K27" si="27">IF(H27&gt;0, 0, I27+J27)</f>
        <v>0</v>
      </c>
      <c r="L27" s="54">
        <f t="shared" ref="L27" si="28">H27+K27</f>
        <v>1610.01</v>
      </c>
      <c r="M27" s="24"/>
      <c r="Q27" s="24"/>
    </row>
    <row r="28" spans="1:17" s="49" customFormat="1" x14ac:dyDescent="0.25">
      <c r="A28" s="50" t="s">
        <v>124</v>
      </c>
      <c r="B28" s="51"/>
      <c r="C28" s="53" t="s">
        <v>4</v>
      </c>
      <c r="D28" s="53" t="s">
        <v>8</v>
      </c>
      <c r="E28" s="51" t="s">
        <v>164</v>
      </c>
      <c r="F28" s="54">
        <v>2921.48</v>
      </c>
      <c r="G28" s="54"/>
      <c r="H28" s="54">
        <f t="shared" ref="H28" si="29">F28+G28</f>
        <v>2921.48</v>
      </c>
      <c r="I28" s="54"/>
      <c r="J28" s="54">
        <f t="shared" ref="J28" si="30">IF(D28="Y", (I28*$D$3),0)</f>
        <v>0</v>
      </c>
      <c r="K28" s="54">
        <f t="shared" ref="K28" si="31">IF(H28&gt;0, 0, I28+J28)</f>
        <v>0</v>
      </c>
      <c r="L28" s="54">
        <f t="shared" ref="L28" si="32">H28+K28</f>
        <v>2921.48</v>
      </c>
      <c r="M28" s="24"/>
      <c r="Q28" s="24"/>
    </row>
    <row r="29" spans="1:17" s="49" customFormat="1" x14ac:dyDescent="0.25">
      <c r="A29" s="50" t="s">
        <v>124</v>
      </c>
      <c r="B29" s="51"/>
      <c r="C29" s="53" t="s">
        <v>4</v>
      </c>
      <c r="D29" s="53" t="s">
        <v>8</v>
      </c>
      <c r="E29" s="51" t="s">
        <v>165</v>
      </c>
      <c r="F29" s="54">
        <v>2050.58</v>
      </c>
      <c r="G29" s="54"/>
      <c r="H29" s="54">
        <f t="shared" ref="H29" si="33">F29+G29</f>
        <v>2050.58</v>
      </c>
      <c r="I29" s="54"/>
      <c r="J29" s="54">
        <f t="shared" ref="J29" si="34">IF(D29="Y", (I29*$D$3),0)</f>
        <v>0</v>
      </c>
      <c r="K29" s="54">
        <f t="shared" ref="K29" si="35">IF(H29&gt;0, 0, I29+J29)</f>
        <v>0</v>
      </c>
      <c r="L29" s="54">
        <f t="shared" ref="L29" si="36">H29+K29</f>
        <v>2050.58</v>
      </c>
      <c r="M29" s="24"/>
      <c r="Q29" s="24"/>
    </row>
    <row r="30" spans="1:17" s="49" customFormat="1" x14ac:dyDescent="0.25">
      <c r="A30" s="50"/>
      <c r="B30" s="51"/>
      <c r="C30" s="53"/>
      <c r="D30" s="53"/>
      <c r="E30" s="50"/>
      <c r="F30" s="54"/>
      <c r="G30" s="54"/>
      <c r="H30" s="54"/>
      <c r="I30" s="54"/>
      <c r="J30" s="54"/>
      <c r="K30" s="54"/>
      <c r="L30" s="54"/>
      <c r="M30" s="24"/>
      <c r="Q30" s="24"/>
    </row>
    <row r="31" spans="1:17" s="49" customFormat="1" x14ac:dyDescent="0.25">
      <c r="A31" s="50"/>
      <c r="B31" s="51"/>
      <c r="C31" s="53"/>
      <c r="D31" s="53"/>
      <c r="E31" s="50"/>
      <c r="F31" s="54"/>
      <c r="G31" s="54"/>
      <c r="H31" s="54">
        <f t="shared" ref="H31" si="37">F31+G31</f>
        <v>0</v>
      </c>
      <c r="I31" s="54"/>
      <c r="J31" s="54">
        <f t="shared" si="12"/>
        <v>0</v>
      </c>
      <c r="K31" s="54">
        <f t="shared" ref="K31" si="38">IF(H31&gt;0, 0, I31+J31)</f>
        <v>0</v>
      </c>
      <c r="L31" s="54">
        <f t="shared" ref="L31" si="39">H31+K31</f>
        <v>0</v>
      </c>
      <c r="M31" s="24"/>
      <c r="Q31" s="24"/>
    </row>
    <row r="32" spans="1:17" s="49" customFormat="1" x14ac:dyDescent="0.25">
      <c r="A32" s="50"/>
      <c r="B32" s="51"/>
      <c r="E32" s="50"/>
      <c r="F32" s="24"/>
      <c r="G32" s="24"/>
      <c r="H32" s="24"/>
      <c r="I32" s="9"/>
      <c r="J32" s="9"/>
      <c r="K32" s="9"/>
      <c r="L32" s="21" t="s">
        <v>61</v>
      </c>
      <c r="M32" s="28">
        <f>SUM(L20:L32)</f>
        <v>9779.42</v>
      </c>
      <c r="Q32" s="24"/>
    </row>
    <row r="33" spans="1:17" s="49" customFormat="1" x14ac:dyDescent="0.25">
      <c r="A33" s="50"/>
      <c r="B33" s="51"/>
      <c r="E33" s="50"/>
      <c r="F33" s="24"/>
      <c r="G33" s="24"/>
      <c r="H33" s="24"/>
      <c r="I33" s="9"/>
      <c r="J33" s="9"/>
      <c r="K33" s="9"/>
      <c r="L33" s="21"/>
      <c r="M33" s="28"/>
      <c r="Q33" s="24"/>
    </row>
    <row r="34" spans="1:17" s="49" customFormat="1" x14ac:dyDescent="0.25">
      <c r="A34" s="50" t="s">
        <v>78</v>
      </c>
      <c r="B34" s="51"/>
      <c r="C34" s="49" t="s">
        <v>4</v>
      </c>
      <c r="D34" s="49" t="s">
        <v>8</v>
      </c>
      <c r="E34" s="50" t="s">
        <v>81</v>
      </c>
      <c r="F34" s="24">
        <v>259.95999999999998</v>
      </c>
      <c r="G34" s="24"/>
      <c r="H34" s="24">
        <f t="shared" ref="H34:H41" si="40">F34+G34</f>
        <v>259.95999999999998</v>
      </c>
      <c r="I34" s="9"/>
      <c r="J34" s="9">
        <f>IF(D34="Y", (I34*$D$3),0)</f>
        <v>0</v>
      </c>
      <c r="K34" s="9">
        <f t="shared" ref="K34:K41" si="41">IF(H34&gt;0, 0, I34+J34)</f>
        <v>0</v>
      </c>
      <c r="L34" s="24">
        <f t="shared" ref="L34:L41" si="42">H34+K34</f>
        <v>259.95999999999998</v>
      </c>
      <c r="M34" s="24"/>
      <c r="Q34" s="24"/>
    </row>
    <row r="35" spans="1:17" s="49" customFormat="1" x14ac:dyDescent="0.25">
      <c r="A35" s="50" t="s">
        <v>79</v>
      </c>
      <c r="B35" s="51"/>
      <c r="C35" s="49" t="s">
        <v>4</v>
      </c>
      <c r="D35" s="49" t="s">
        <v>8</v>
      </c>
      <c r="E35" s="50" t="s">
        <v>82</v>
      </c>
      <c r="F35" s="24">
        <v>560</v>
      </c>
      <c r="G35" s="24"/>
      <c r="H35" s="24">
        <f t="shared" si="40"/>
        <v>560</v>
      </c>
      <c r="I35" s="9"/>
      <c r="J35" s="9">
        <f>IF(D35="Y", (I35*$D$3),0)</f>
        <v>0</v>
      </c>
      <c r="K35" s="9">
        <f t="shared" si="41"/>
        <v>0</v>
      </c>
      <c r="L35" s="24">
        <f t="shared" si="42"/>
        <v>560</v>
      </c>
      <c r="M35" s="24"/>
      <c r="Q35" s="24"/>
    </row>
    <row r="36" spans="1:17" s="49" customFormat="1" x14ac:dyDescent="0.25">
      <c r="A36" s="50" t="s">
        <v>93</v>
      </c>
      <c r="B36" s="51"/>
      <c r="C36" s="49" t="s">
        <v>4</v>
      </c>
      <c r="D36" s="49" t="s">
        <v>8</v>
      </c>
      <c r="E36" s="50" t="s">
        <v>92</v>
      </c>
      <c r="F36" s="54">
        <v>265.05</v>
      </c>
      <c r="G36" s="54"/>
      <c r="H36" s="54">
        <f t="shared" si="40"/>
        <v>265.05</v>
      </c>
      <c r="I36" s="54"/>
      <c r="J36" s="54">
        <f>IF(D36="Y", (I36*$D$3),0)</f>
        <v>0</v>
      </c>
      <c r="K36" s="54">
        <f t="shared" si="41"/>
        <v>0</v>
      </c>
      <c r="L36" s="54">
        <f t="shared" si="42"/>
        <v>265.05</v>
      </c>
      <c r="M36" s="24"/>
      <c r="Q36" s="24"/>
    </row>
    <row r="37" spans="1:17" s="49" customFormat="1" x14ac:dyDescent="0.25">
      <c r="A37" s="50" t="s">
        <v>104</v>
      </c>
      <c r="B37" s="51"/>
      <c r="C37" s="49" t="s">
        <v>4</v>
      </c>
      <c r="D37" s="49" t="s">
        <v>8</v>
      </c>
      <c r="E37" s="50" t="s">
        <v>105</v>
      </c>
      <c r="F37" s="54">
        <v>159.30000000000001</v>
      </c>
      <c r="G37" s="54"/>
      <c r="H37" s="54">
        <f t="shared" ref="H37:H40" si="43">F37+G37</f>
        <v>159.30000000000001</v>
      </c>
      <c r="I37" s="54"/>
      <c r="J37" s="54">
        <f>IF(D37="Y", (I37*$D$3),0)</f>
        <v>0</v>
      </c>
      <c r="K37" s="54">
        <f t="shared" ref="K37" si="44">IF(H37&gt;0, 0, I37+J37)</f>
        <v>0</v>
      </c>
      <c r="L37" s="54">
        <f t="shared" ref="L37" si="45">H37+K37</f>
        <v>159.30000000000001</v>
      </c>
      <c r="M37" s="24"/>
      <c r="Q37" s="24"/>
    </row>
    <row r="38" spans="1:17" s="49" customFormat="1" x14ac:dyDescent="0.25">
      <c r="A38" s="50" t="s">
        <v>115</v>
      </c>
      <c r="B38" s="51"/>
      <c r="C38" s="49" t="s">
        <v>4</v>
      </c>
      <c r="D38" s="49" t="s">
        <v>8</v>
      </c>
      <c r="E38" s="50" t="s">
        <v>116</v>
      </c>
      <c r="F38" s="54">
        <v>285.16000000000003</v>
      </c>
      <c r="G38" s="54"/>
      <c r="H38" s="54">
        <f t="shared" si="43"/>
        <v>285.16000000000003</v>
      </c>
      <c r="I38" s="54"/>
      <c r="J38" s="54">
        <f t="shared" ref="J38:J39" si="46">IF(D38="Y", (I38*$D$3),0)</f>
        <v>0</v>
      </c>
      <c r="K38" s="54">
        <f t="shared" ref="K38:K39" si="47">IF(H38&gt;0, 0, I38+J38)</f>
        <v>0</v>
      </c>
      <c r="L38" s="54">
        <f t="shared" ref="L38:L39" si="48">H38+K38</f>
        <v>285.16000000000003</v>
      </c>
      <c r="M38" s="24"/>
      <c r="Q38" s="24"/>
    </row>
    <row r="39" spans="1:17" s="49" customFormat="1" x14ac:dyDescent="0.25">
      <c r="A39" s="50" t="s">
        <v>114</v>
      </c>
      <c r="B39" s="51"/>
      <c r="C39" s="49" t="s">
        <v>4</v>
      </c>
      <c r="D39" s="49" t="s">
        <v>8</v>
      </c>
      <c r="E39" s="50" t="s">
        <v>111</v>
      </c>
      <c r="F39" s="54">
        <v>255</v>
      </c>
      <c r="G39" s="54"/>
      <c r="H39" s="54">
        <f t="shared" si="43"/>
        <v>255</v>
      </c>
      <c r="I39" s="54"/>
      <c r="J39" s="54">
        <f t="shared" si="46"/>
        <v>0</v>
      </c>
      <c r="K39" s="54">
        <f t="shared" si="47"/>
        <v>0</v>
      </c>
      <c r="L39" s="54">
        <f t="shared" si="48"/>
        <v>255</v>
      </c>
      <c r="M39" s="24"/>
      <c r="Q39" s="24"/>
    </row>
    <row r="40" spans="1:17" s="49" customFormat="1" x14ac:dyDescent="0.25">
      <c r="A40" s="50" t="s">
        <v>131</v>
      </c>
      <c r="B40" s="51"/>
      <c r="C40" s="49" t="s">
        <v>4</v>
      </c>
      <c r="D40" s="49" t="s">
        <v>8</v>
      </c>
      <c r="E40" s="50" t="s">
        <v>130</v>
      </c>
      <c r="F40" s="54">
        <v>465</v>
      </c>
      <c r="G40" s="54"/>
      <c r="H40" s="54">
        <f t="shared" si="43"/>
        <v>465</v>
      </c>
      <c r="I40" s="54"/>
      <c r="J40" s="54">
        <f t="shared" ref="J40" si="49">IF(D40="Y", (I40*$D$3),0)</f>
        <v>0</v>
      </c>
      <c r="K40" s="54">
        <f t="shared" ref="K40" si="50">IF(H40&gt;0, 0, I40+J40)</f>
        <v>0</v>
      </c>
      <c r="L40" s="54">
        <f t="shared" ref="L40" si="51">H40+K40</f>
        <v>465</v>
      </c>
      <c r="M40" s="24"/>
      <c r="Q40" s="24"/>
    </row>
    <row r="41" spans="1:17" s="49" customFormat="1" x14ac:dyDescent="0.25">
      <c r="A41" s="50"/>
      <c r="B41" s="51"/>
      <c r="C41" s="53"/>
      <c r="D41" s="53"/>
      <c r="E41" s="50"/>
      <c r="F41" s="54"/>
      <c r="G41" s="54"/>
      <c r="H41" s="54">
        <f t="shared" si="40"/>
        <v>0</v>
      </c>
      <c r="I41" s="54"/>
      <c r="J41" s="54">
        <f>IF(D41="Y", (I41*$D$3),0)</f>
        <v>0</v>
      </c>
      <c r="K41" s="54">
        <f t="shared" si="41"/>
        <v>0</v>
      </c>
      <c r="L41" s="54">
        <f t="shared" si="42"/>
        <v>0</v>
      </c>
      <c r="M41" s="24"/>
      <c r="Q41" s="24"/>
    </row>
    <row r="42" spans="1:17" s="49" customFormat="1" x14ac:dyDescent="0.25">
      <c r="A42" s="50"/>
      <c r="B42" s="51"/>
      <c r="E42" s="50"/>
      <c r="F42" s="24"/>
      <c r="G42" s="24"/>
      <c r="H42" s="24"/>
      <c r="I42" s="9"/>
      <c r="J42" s="9"/>
      <c r="K42" s="9"/>
      <c r="L42" s="21" t="s">
        <v>61</v>
      </c>
      <c r="M42" s="28">
        <f>SUM(L34:L42)</f>
        <v>2249.4700000000003</v>
      </c>
      <c r="Q42" s="24"/>
    </row>
    <row r="43" spans="1:17" s="49" customFormat="1" x14ac:dyDescent="0.25">
      <c r="A43" s="50"/>
      <c r="B43" s="51"/>
      <c r="E43" s="50"/>
      <c r="F43" s="24"/>
      <c r="G43" s="24"/>
      <c r="H43" s="24"/>
      <c r="I43" s="9"/>
      <c r="J43" s="9"/>
      <c r="K43" s="9"/>
      <c r="L43" s="21"/>
      <c r="M43" s="28"/>
      <c r="Q43" s="24"/>
    </row>
    <row r="44" spans="1:17" s="49" customFormat="1" x14ac:dyDescent="0.25">
      <c r="A44" s="50" t="s">
        <v>80</v>
      </c>
      <c r="B44" s="51"/>
      <c r="C44" s="49" t="s">
        <v>4</v>
      </c>
      <c r="D44" s="49" t="s">
        <v>8</v>
      </c>
      <c r="E44" s="50" t="s">
        <v>83</v>
      </c>
      <c r="F44" s="24">
        <v>104.85</v>
      </c>
      <c r="G44" s="24"/>
      <c r="H44" s="24">
        <f t="shared" ref="H44:H46" si="52">F44+G44</f>
        <v>104.85</v>
      </c>
      <c r="I44" s="9"/>
      <c r="J44" s="9">
        <f>IF(D44="Y", (I44*$D$3),0)</f>
        <v>0</v>
      </c>
      <c r="K44" s="9">
        <f t="shared" ref="K44:K46" si="53">IF(H44&gt;0, 0, I44+J44)</f>
        <v>0</v>
      </c>
      <c r="L44" s="24">
        <f t="shared" ref="L44:L46" si="54">H44+K44</f>
        <v>104.85</v>
      </c>
      <c r="M44" s="24"/>
      <c r="Q44" s="24"/>
    </row>
    <row r="45" spans="1:17" s="49" customFormat="1" x14ac:dyDescent="0.25">
      <c r="A45" s="50" t="s">
        <v>91</v>
      </c>
      <c r="B45" s="51"/>
      <c r="C45" s="53" t="s">
        <v>4</v>
      </c>
      <c r="D45" s="53" t="s">
        <v>8</v>
      </c>
      <c r="E45" s="50" t="s">
        <v>92</v>
      </c>
      <c r="F45" s="54">
        <v>264.14999999999998</v>
      </c>
      <c r="G45" s="54"/>
      <c r="H45" s="54">
        <f t="shared" si="52"/>
        <v>264.14999999999998</v>
      </c>
      <c r="I45" s="54"/>
      <c r="J45" s="54">
        <f>IF(D45="Y", (I45*$D$3),0)</f>
        <v>0</v>
      </c>
      <c r="K45" s="54">
        <f t="shared" si="53"/>
        <v>0</v>
      </c>
      <c r="L45" s="54">
        <f t="shared" si="54"/>
        <v>264.14999999999998</v>
      </c>
      <c r="M45" s="24"/>
      <c r="Q45" s="24"/>
    </row>
    <row r="46" spans="1:17" s="49" customFormat="1" x14ac:dyDescent="0.25">
      <c r="A46" s="50"/>
      <c r="B46" s="51"/>
      <c r="C46" s="53"/>
      <c r="D46" s="53"/>
      <c r="E46" s="50"/>
      <c r="F46" s="54"/>
      <c r="G46" s="54"/>
      <c r="H46" s="54">
        <f t="shared" si="52"/>
        <v>0</v>
      </c>
      <c r="I46" s="54"/>
      <c r="J46" s="54">
        <f>IF(D46="Y", (I46*$D$3),0)</f>
        <v>0</v>
      </c>
      <c r="K46" s="54">
        <f t="shared" si="53"/>
        <v>0</v>
      </c>
      <c r="L46" s="54">
        <f t="shared" si="54"/>
        <v>0</v>
      </c>
      <c r="M46" s="24"/>
      <c r="Q46" s="24"/>
    </row>
    <row r="47" spans="1:17" s="49" customFormat="1" x14ac:dyDescent="0.25">
      <c r="A47" s="50"/>
      <c r="B47" s="51"/>
      <c r="E47" s="50"/>
      <c r="F47" s="24"/>
      <c r="G47" s="24"/>
      <c r="H47" s="24"/>
      <c r="I47" s="9"/>
      <c r="J47" s="9"/>
      <c r="K47" s="9"/>
      <c r="L47" s="21" t="s">
        <v>61</v>
      </c>
      <c r="M47" s="28">
        <f>SUM(L43:L47)</f>
        <v>369</v>
      </c>
      <c r="Q47" s="24"/>
    </row>
    <row r="48" spans="1:17" s="49" customFormat="1" x14ac:dyDescent="0.25">
      <c r="A48" s="50"/>
      <c r="B48" s="51"/>
      <c r="E48" s="50"/>
      <c r="F48" s="24"/>
      <c r="G48" s="24"/>
      <c r="H48" s="24"/>
      <c r="I48" s="9"/>
      <c r="J48" s="9"/>
      <c r="K48" s="9"/>
      <c r="L48" s="21"/>
      <c r="M48" s="28"/>
      <c r="Q48" s="24"/>
    </row>
    <row r="49" spans="1:17" s="49" customFormat="1" x14ac:dyDescent="0.25">
      <c r="A49" s="50" t="s">
        <v>132</v>
      </c>
      <c r="B49" s="51"/>
      <c r="C49" s="49" t="s">
        <v>4</v>
      </c>
      <c r="D49" s="49" t="s">
        <v>8</v>
      </c>
      <c r="E49" s="50" t="s">
        <v>133</v>
      </c>
      <c r="F49" s="24">
        <v>87.5</v>
      </c>
      <c r="G49" s="24"/>
      <c r="H49" s="24">
        <f t="shared" ref="H49:H51" si="55">F49+G49</f>
        <v>87.5</v>
      </c>
      <c r="I49" s="9"/>
      <c r="J49" s="9">
        <f>IF(D49="Y", (I49*$D$3),0)</f>
        <v>0</v>
      </c>
      <c r="K49" s="9">
        <f t="shared" ref="K49:K51" si="56">IF(H49&gt;0, 0, I49+J49)</f>
        <v>0</v>
      </c>
      <c r="L49" s="24">
        <f t="shared" ref="L49:L51" si="57">H49+K49</f>
        <v>87.5</v>
      </c>
      <c r="M49" s="24"/>
      <c r="Q49" s="24"/>
    </row>
    <row r="50" spans="1:17" s="49" customFormat="1" x14ac:dyDescent="0.25">
      <c r="A50" s="50"/>
      <c r="B50" s="51"/>
      <c r="C50" s="53"/>
      <c r="D50" s="53"/>
      <c r="E50" s="50"/>
      <c r="F50" s="54"/>
      <c r="G50" s="54"/>
      <c r="H50" s="54">
        <f t="shared" si="55"/>
        <v>0</v>
      </c>
      <c r="I50" s="54"/>
      <c r="J50" s="54">
        <f>IF(D50="Y", (I50*$D$3),0)</f>
        <v>0</v>
      </c>
      <c r="K50" s="54">
        <f t="shared" si="56"/>
        <v>0</v>
      </c>
      <c r="L50" s="54">
        <f t="shared" si="57"/>
        <v>0</v>
      </c>
      <c r="M50" s="24"/>
      <c r="Q50" s="24"/>
    </row>
    <row r="51" spans="1:17" s="49" customFormat="1" x14ac:dyDescent="0.25">
      <c r="A51" s="50"/>
      <c r="B51" s="51"/>
      <c r="C51" s="53"/>
      <c r="D51" s="53"/>
      <c r="E51" s="50"/>
      <c r="F51" s="54"/>
      <c r="G51" s="54"/>
      <c r="H51" s="54">
        <f t="shared" si="55"/>
        <v>0</v>
      </c>
      <c r="I51" s="54"/>
      <c r="J51" s="54">
        <f>IF(D51="Y", (I51*$D$3),0)</f>
        <v>0</v>
      </c>
      <c r="K51" s="54">
        <f t="shared" si="56"/>
        <v>0</v>
      </c>
      <c r="L51" s="54">
        <f t="shared" si="57"/>
        <v>0</v>
      </c>
      <c r="M51" s="24"/>
      <c r="Q51" s="24"/>
    </row>
    <row r="52" spans="1:17" s="49" customFormat="1" x14ac:dyDescent="0.25">
      <c r="A52" s="50"/>
      <c r="B52" s="51"/>
      <c r="E52" s="50"/>
      <c r="F52" s="24"/>
      <c r="G52" s="24"/>
      <c r="H52" s="24"/>
      <c r="I52" s="9"/>
      <c r="J52" s="9"/>
      <c r="K52" s="9"/>
      <c r="L52" s="21" t="s">
        <v>61</v>
      </c>
      <c r="M52" s="28">
        <f>SUM(L48:L52)</f>
        <v>87.5</v>
      </c>
      <c r="Q52" s="24"/>
    </row>
    <row r="53" spans="1:17" s="49" customFormat="1" x14ac:dyDescent="0.25">
      <c r="A53" s="50"/>
      <c r="B53" s="51"/>
      <c r="E53" s="50"/>
      <c r="F53" s="24"/>
      <c r="G53" s="24"/>
      <c r="H53" s="24"/>
      <c r="I53" s="9"/>
      <c r="J53" s="9"/>
      <c r="K53" s="9"/>
      <c r="L53" s="21"/>
      <c r="M53" s="28"/>
      <c r="Q53" s="24"/>
    </row>
    <row r="54" spans="1:17" s="49" customFormat="1" x14ac:dyDescent="0.25">
      <c r="A54" s="51" t="s">
        <v>48</v>
      </c>
      <c r="B54" s="50"/>
      <c r="C54" s="49" t="s">
        <v>4</v>
      </c>
      <c r="D54" s="49" t="s">
        <v>8</v>
      </c>
      <c r="E54" s="50" t="s">
        <v>63</v>
      </c>
      <c r="F54" s="24">
        <v>970</v>
      </c>
      <c r="G54" s="24"/>
      <c r="H54" s="24">
        <f t="shared" ref="H54" si="58">F54+G54</f>
        <v>970</v>
      </c>
      <c r="I54" s="9"/>
      <c r="J54" s="9">
        <f>IF(D54="Y", (I54*$D$3),0)</f>
        <v>0</v>
      </c>
      <c r="K54" s="9">
        <f t="shared" ref="K54" si="59">IF(H54&gt;0, 0, I54+J54)</f>
        <v>0</v>
      </c>
      <c r="L54" s="24">
        <f t="shared" ref="L54" si="60">H54+K54</f>
        <v>970</v>
      </c>
      <c r="M54" s="24"/>
    </row>
    <row r="55" spans="1:17" s="49" customFormat="1" x14ac:dyDescent="0.25">
      <c r="A55" s="50" t="s">
        <v>65</v>
      </c>
      <c r="B55" s="50"/>
      <c r="C55" s="53" t="s">
        <v>4</v>
      </c>
      <c r="D55" s="53" t="s">
        <v>8</v>
      </c>
      <c r="E55" s="50" t="s">
        <v>64</v>
      </c>
      <c r="F55" s="54">
        <v>1999.99</v>
      </c>
      <c r="G55" s="54"/>
      <c r="H55" s="54">
        <f t="shared" ref="H55" si="61">F55+G55</f>
        <v>1999.99</v>
      </c>
      <c r="I55" s="54"/>
      <c r="J55" s="54">
        <f>IF(D55="Y", (I55*$D$3),0)</f>
        <v>0</v>
      </c>
      <c r="K55" s="54">
        <f t="shared" ref="K55" si="62">IF(H55&gt;0, 0, I55+J55)</f>
        <v>0</v>
      </c>
      <c r="L55" s="54">
        <f t="shared" ref="L55" si="63">H55+K55</f>
        <v>1999.99</v>
      </c>
      <c r="M55" s="24"/>
    </row>
    <row r="56" spans="1:17" s="49" customFormat="1" x14ac:dyDescent="0.25">
      <c r="A56" s="50" t="s">
        <v>113</v>
      </c>
      <c r="B56" s="50"/>
      <c r="C56" s="53" t="s">
        <v>4</v>
      </c>
      <c r="D56" s="53" t="s">
        <v>8</v>
      </c>
      <c r="E56" s="50" t="s">
        <v>111</v>
      </c>
      <c r="F56" s="54">
        <v>1504.75</v>
      </c>
      <c r="G56" s="54"/>
      <c r="H56" s="54">
        <f t="shared" ref="H56" si="64">F56+G56</f>
        <v>1504.75</v>
      </c>
      <c r="I56" s="54"/>
      <c r="J56" s="54">
        <f>IF(D56="Y", (I56*$D$3),0)</f>
        <v>0</v>
      </c>
      <c r="K56" s="54">
        <f t="shared" ref="K56" si="65">IF(H56&gt;0, 0, I56+J56)</f>
        <v>0</v>
      </c>
      <c r="L56" s="54">
        <f t="shared" ref="L56" si="66">H56+K56</f>
        <v>1504.75</v>
      </c>
      <c r="M56" s="24"/>
    </row>
    <row r="57" spans="1:17" s="49" customFormat="1" x14ac:dyDescent="0.25">
      <c r="A57" s="50" t="s">
        <v>129</v>
      </c>
      <c r="B57" s="50"/>
      <c r="C57" s="53" t="s">
        <v>4</v>
      </c>
      <c r="D57" s="53" t="s">
        <v>8</v>
      </c>
      <c r="E57" s="50" t="s">
        <v>130</v>
      </c>
      <c r="F57" s="54">
        <v>2559.11</v>
      </c>
      <c r="G57" s="54"/>
      <c r="H57" s="54">
        <f t="shared" ref="H57" si="67">F57+G57</f>
        <v>2559.11</v>
      </c>
      <c r="I57" s="54"/>
      <c r="J57" s="54">
        <f>IF(D57="Y", (I57*$D$3),0)</f>
        <v>0</v>
      </c>
      <c r="K57" s="54">
        <f t="shared" ref="K57" si="68">IF(H57&gt;0, 0, I57+J57)</f>
        <v>0</v>
      </c>
      <c r="L57" s="54">
        <f t="shared" ref="L57" si="69">H57+K57</f>
        <v>2559.11</v>
      </c>
      <c r="M57" s="24"/>
    </row>
    <row r="58" spans="1:17" s="49" customFormat="1" x14ac:dyDescent="0.25">
      <c r="A58" s="50" t="s">
        <v>124</v>
      </c>
      <c r="B58" s="50"/>
      <c r="C58" s="53" t="s">
        <v>4</v>
      </c>
      <c r="D58" s="53" t="s">
        <v>8</v>
      </c>
      <c r="E58" s="50" t="s">
        <v>162</v>
      </c>
      <c r="F58" s="54">
        <v>767.73</v>
      </c>
      <c r="G58" s="54"/>
      <c r="H58" s="54">
        <f t="shared" ref="H58:H59" si="70">F58+G58</f>
        <v>767.73</v>
      </c>
      <c r="I58" s="54"/>
      <c r="J58" s="54">
        <f t="shared" ref="J58:J59" si="71">IF(D58="Y", (I58*$D$3),0)</f>
        <v>0</v>
      </c>
      <c r="K58" s="54">
        <f t="shared" ref="K58:K59" si="72">IF(H58&gt;0, 0, I58+J58)</f>
        <v>0</v>
      </c>
      <c r="L58" s="54">
        <f t="shared" ref="L58:L59" si="73">H58+K58</f>
        <v>767.73</v>
      </c>
      <c r="M58" s="24"/>
    </row>
    <row r="59" spans="1:17" s="49" customFormat="1" x14ac:dyDescent="0.25">
      <c r="A59" s="50" t="s">
        <v>124</v>
      </c>
      <c r="B59" s="50"/>
      <c r="C59" s="53" t="s">
        <v>4</v>
      </c>
      <c r="D59" s="53" t="s">
        <v>8</v>
      </c>
      <c r="E59" s="50" t="s">
        <v>163</v>
      </c>
      <c r="F59" s="54"/>
      <c r="G59" s="54"/>
      <c r="H59" s="54">
        <f t="shared" si="70"/>
        <v>0</v>
      </c>
      <c r="I59" s="54"/>
      <c r="J59" s="54">
        <f t="shared" si="71"/>
        <v>0</v>
      </c>
      <c r="K59" s="54">
        <f t="shared" si="72"/>
        <v>0</v>
      </c>
      <c r="L59" s="54">
        <f t="shared" si="73"/>
        <v>0</v>
      </c>
      <c r="M59" s="24"/>
    </row>
    <row r="60" spans="1:17" s="49" customFormat="1" x14ac:dyDescent="0.25">
      <c r="A60" s="50"/>
      <c r="B60" s="50"/>
      <c r="C60" s="53"/>
      <c r="D60" s="53"/>
      <c r="E60" s="50"/>
      <c r="F60" s="54"/>
      <c r="G60" s="54"/>
      <c r="H60" s="54"/>
      <c r="I60" s="54"/>
      <c r="J60" s="54"/>
      <c r="K60" s="54"/>
      <c r="L60" s="54"/>
      <c r="M60" s="24"/>
    </row>
    <row r="61" spans="1:17" s="49" customFormat="1" x14ac:dyDescent="0.25">
      <c r="A61" s="51"/>
      <c r="B61" s="50"/>
      <c r="E61" s="50"/>
      <c r="F61" s="24"/>
      <c r="G61" s="24"/>
      <c r="H61" s="24"/>
      <c r="I61" s="9"/>
      <c r="J61" s="9"/>
      <c r="K61" s="9"/>
      <c r="L61" s="21" t="s">
        <v>61</v>
      </c>
      <c r="M61" s="28">
        <f>SUM(L54:L61)</f>
        <v>7801.58</v>
      </c>
    </row>
    <row r="62" spans="1:17" s="49" customFormat="1" x14ac:dyDescent="0.25">
      <c r="A62" s="50"/>
      <c r="B62" s="51"/>
      <c r="E62" s="50"/>
      <c r="F62" s="24"/>
      <c r="G62" s="24"/>
      <c r="H62" s="24"/>
      <c r="I62" s="9"/>
      <c r="J62" s="9"/>
      <c r="K62" s="9"/>
      <c r="L62" s="24"/>
      <c r="M62" s="24"/>
      <c r="Q62" s="24"/>
    </row>
    <row r="63" spans="1:17" x14ac:dyDescent="0.25">
      <c r="A63" s="40" t="s">
        <v>48</v>
      </c>
      <c r="B63" s="41"/>
      <c r="C63" t="s">
        <v>4</v>
      </c>
      <c r="D63" t="s">
        <v>8</v>
      </c>
      <c r="E63" s="42" t="s">
        <v>43</v>
      </c>
      <c r="F63" s="3">
        <v>40.299999999999997</v>
      </c>
      <c r="G63" s="3"/>
      <c r="H63" s="3">
        <f t="shared" si="1"/>
        <v>40.299999999999997</v>
      </c>
      <c r="I63" s="9"/>
      <c r="J63" s="9">
        <f>IF(D63="Y", (I63*$D$3),0)</f>
        <v>0</v>
      </c>
      <c r="K63" s="9">
        <f t="shared" si="2"/>
        <v>0</v>
      </c>
      <c r="L63" s="24">
        <f t="shared" si="0"/>
        <v>40.299999999999997</v>
      </c>
      <c r="M63" s="3"/>
    </row>
    <row r="64" spans="1:17" s="49" customFormat="1" x14ac:dyDescent="0.25">
      <c r="A64" s="51"/>
      <c r="B64" s="50"/>
      <c r="E64" s="50"/>
      <c r="F64" s="24"/>
      <c r="G64" s="24"/>
      <c r="H64" s="24"/>
      <c r="I64" s="9"/>
      <c r="J64" s="9"/>
      <c r="K64" s="9"/>
      <c r="L64" s="21" t="s">
        <v>61</v>
      </c>
      <c r="M64" s="28">
        <f>SUM(L63:L64)</f>
        <v>40.299999999999997</v>
      </c>
    </row>
    <row r="65" spans="1:13" s="49" customFormat="1" x14ac:dyDescent="0.25">
      <c r="A65" s="51"/>
      <c r="B65" s="50"/>
      <c r="E65" s="50"/>
      <c r="F65" s="24"/>
      <c r="G65" s="24"/>
      <c r="H65" s="24"/>
      <c r="I65" s="9"/>
      <c r="J65" s="9"/>
      <c r="K65" s="9"/>
      <c r="L65" s="24"/>
      <c r="M65" s="24"/>
    </row>
    <row r="66" spans="1:13" s="22" customFormat="1" x14ac:dyDescent="0.25">
      <c r="A66" s="23"/>
      <c r="F66" s="24"/>
      <c r="G66" s="24"/>
      <c r="H66" s="24"/>
      <c r="I66" s="9"/>
      <c r="J66" s="9"/>
      <c r="K66" s="9"/>
      <c r="L66" s="24"/>
      <c r="M66" s="24"/>
    </row>
    <row r="67" spans="1:13" x14ac:dyDescent="0.25">
      <c r="A67" s="43" t="s">
        <v>49</v>
      </c>
      <c r="C67" s="44" t="s">
        <v>5</v>
      </c>
      <c r="D67" t="s">
        <v>8</v>
      </c>
      <c r="E67" s="45" t="s">
        <v>52</v>
      </c>
      <c r="F67" s="3">
        <v>39.28</v>
      </c>
      <c r="G67" s="3"/>
      <c r="H67" s="3">
        <f t="shared" si="1"/>
        <v>39.28</v>
      </c>
      <c r="I67" s="9"/>
      <c r="J67" s="9">
        <f t="shared" ref="J67:J70" si="74">IF(D67="Y", (I67*$D$3),0)</f>
        <v>0</v>
      </c>
      <c r="K67" s="9">
        <f t="shared" si="2"/>
        <v>0</v>
      </c>
      <c r="L67" s="24">
        <f t="shared" si="0"/>
        <v>39.28</v>
      </c>
      <c r="M67" s="3"/>
    </row>
    <row r="68" spans="1:13" x14ac:dyDescent="0.25">
      <c r="A68" s="43" t="s">
        <v>50</v>
      </c>
      <c r="C68" s="44" t="s">
        <v>5</v>
      </c>
      <c r="D68" t="s">
        <v>8</v>
      </c>
      <c r="E68" s="45" t="s">
        <v>53</v>
      </c>
      <c r="F68" s="3">
        <v>93.93</v>
      </c>
      <c r="G68" s="3"/>
      <c r="H68" s="3">
        <f t="shared" si="1"/>
        <v>93.93</v>
      </c>
      <c r="I68" s="9"/>
      <c r="J68" s="9">
        <f t="shared" si="74"/>
        <v>0</v>
      </c>
      <c r="K68" s="9">
        <f t="shared" si="2"/>
        <v>0</v>
      </c>
      <c r="L68" s="24">
        <f t="shared" si="0"/>
        <v>93.93</v>
      </c>
      <c r="M68" s="3"/>
    </row>
    <row r="69" spans="1:13" x14ac:dyDescent="0.25">
      <c r="A69" s="43" t="s">
        <v>51</v>
      </c>
      <c r="C69" s="44" t="s">
        <v>5</v>
      </c>
      <c r="D69" t="s">
        <v>8</v>
      </c>
      <c r="E69" s="45" t="s">
        <v>54</v>
      </c>
      <c r="F69" s="3">
        <v>37.119999999999997</v>
      </c>
      <c r="G69" s="3"/>
      <c r="H69" s="3">
        <f t="shared" si="1"/>
        <v>37.119999999999997</v>
      </c>
      <c r="I69" s="9"/>
      <c r="J69" s="9">
        <f t="shared" si="74"/>
        <v>0</v>
      </c>
      <c r="K69" s="9">
        <f t="shared" si="2"/>
        <v>0</v>
      </c>
      <c r="L69" s="24">
        <f t="shared" si="0"/>
        <v>37.119999999999997</v>
      </c>
      <c r="M69" s="3"/>
    </row>
    <row r="70" spans="1:13" s="49" customFormat="1" x14ac:dyDescent="0.25">
      <c r="A70" s="51" t="s">
        <v>66</v>
      </c>
      <c r="B70" s="53"/>
      <c r="C70" s="53" t="s">
        <v>5</v>
      </c>
      <c r="D70" s="53" t="s">
        <v>8</v>
      </c>
      <c r="E70" s="50" t="s">
        <v>67</v>
      </c>
      <c r="F70" s="54">
        <v>566.42999999999995</v>
      </c>
      <c r="G70" s="54"/>
      <c r="H70" s="54">
        <f t="shared" ref="H70" si="75">F70+G70</f>
        <v>566.42999999999995</v>
      </c>
      <c r="I70" s="54"/>
      <c r="J70" s="54">
        <f t="shared" si="74"/>
        <v>0</v>
      </c>
      <c r="K70" s="54">
        <f t="shared" ref="K70" si="76">IF(H70&gt;0, 0, I70+J70)</f>
        <v>0</v>
      </c>
      <c r="L70" s="54">
        <f t="shared" ref="L70" si="77">H70+K70</f>
        <v>566.42999999999995</v>
      </c>
      <c r="M70" s="54"/>
    </row>
    <row r="71" spans="1:13" s="49" customFormat="1" x14ac:dyDescent="0.25">
      <c r="A71" s="51" t="s">
        <v>68</v>
      </c>
      <c r="B71" s="53"/>
      <c r="C71" s="53" t="s">
        <v>5</v>
      </c>
      <c r="D71" s="53" t="s">
        <v>8</v>
      </c>
      <c r="E71" s="50" t="s">
        <v>71</v>
      </c>
      <c r="F71" s="54">
        <v>607.35</v>
      </c>
      <c r="G71" s="54"/>
      <c r="H71" s="54">
        <f t="shared" ref="H71" si="78">F71+G71</f>
        <v>607.35</v>
      </c>
      <c r="I71" s="54"/>
      <c r="J71" s="54">
        <f t="shared" ref="J71" si="79">IF(D71="Y", (I71*$D$3),0)</f>
        <v>0</v>
      </c>
      <c r="K71" s="54">
        <f t="shared" ref="K71" si="80">IF(H71&gt;0, 0, I71+J71)</f>
        <v>0</v>
      </c>
      <c r="L71" s="54">
        <f t="shared" ref="L71" si="81">H71+K71</f>
        <v>607.35</v>
      </c>
      <c r="M71" s="54"/>
    </row>
    <row r="72" spans="1:13" s="49" customFormat="1" x14ac:dyDescent="0.25">
      <c r="A72" s="51" t="s">
        <v>84</v>
      </c>
      <c r="B72" s="53"/>
      <c r="C72" s="53" t="s">
        <v>5</v>
      </c>
      <c r="D72" s="53" t="s">
        <v>8</v>
      </c>
      <c r="E72" s="50" t="s">
        <v>86</v>
      </c>
      <c r="F72" s="54">
        <v>18.989999999999998</v>
      </c>
      <c r="G72" s="54"/>
      <c r="H72" s="54">
        <f t="shared" ref="H72:H75" si="82">F72+G72</f>
        <v>18.989999999999998</v>
      </c>
      <c r="I72" s="54"/>
      <c r="J72" s="54">
        <f t="shared" ref="J72:J74" si="83">IF(D72="Y", (I72*$D$3),0)</f>
        <v>0</v>
      </c>
      <c r="K72" s="54">
        <f t="shared" ref="K72:K74" si="84">IF(H72&gt;0, 0, I72+J72)</f>
        <v>0</v>
      </c>
      <c r="L72" s="54">
        <f t="shared" ref="L72:L74" si="85">H72+K72</f>
        <v>18.989999999999998</v>
      </c>
      <c r="M72" s="54"/>
    </row>
    <row r="73" spans="1:13" s="49" customFormat="1" x14ac:dyDescent="0.25">
      <c r="A73" s="51" t="s">
        <v>85</v>
      </c>
      <c r="B73" s="53"/>
      <c r="C73" s="53" t="s">
        <v>5</v>
      </c>
      <c r="D73" s="53" t="s">
        <v>8</v>
      </c>
      <c r="E73" s="55">
        <v>41334</v>
      </c>
      <c r="F73" s="54">
        <v>24.64</v>
      </c>
      <c r="G73" s="54"/>
      <c r="H73" s="54">
        <f t="shared" si="82"/>
        <v>24.64</v>
      </c>
      <c r="I73" s="54"/>
      <c r="J73" s="54">
        <f t="shared" si="83"/>
        <v>0</v>
      </c>
      <c r="K73" s="54">
        <f t="shared" si="84"/>
        <v>0</v>
      </c>
      <c r="L73" s="54">
        <f t="shared" si="85"/>
        <v>24.64</v>
      </c>
      <c r="M73" s="54"/>
    </row>
    <row r="74" spans="1:13" s="49" customFormat="1" x14ac:dyDescent="0.25">
      <c r="A74" s="51" t="s">
        <v>94</v>
      </c>
      <c r="B74" s="53"/>
      <c r="C74" s="53" t="s">
        <v>5</v>
      </c>
      <c r="D74" s="53" t="s">
        <v>8</v>
      </c>
      <c r="E74" s="50" t="s">
        <v>96</v>
      </c>
      <c r="F74" s="54">
        <v>27.9</v>
      </c>
      <c r="G74" s="54"/>
      <c r="H74" s="54">
        <f t="shared" si="82"/>
        <v>27.9</v>
      </c>
      <c r="I74" s="54"/>
      <c r="J74" s="54">
        <f t="shared" si="83"/>
        <v>0</v>
      </c>
      <c r="K74" s="54">
        <f t="shared" si="84"/>
        <v>0</v>
      </c>
      <c r="L74" s="54">
        <f t="shared" si="85"/>
        <v>27.9</v>
      </c>
      <c r="M74" s="54"/>
    </row>
    <row r="75" spans="1:13" s="49" customFormat="1" x14ac:dyDescent="0.25">
      <c r="A75" s="51" t="s">
        <v>95</v>
      </c>
      <c r="B75" s="53"/>
      <c r="C75" s="53" t="s">
        <v>5</v>
      </c>
      <c r="D75" s="53" t="s">
        <v>8</v>
      </c>
      <c r="E75" s="50" t="s">
        <v>97</v>
      </c>
      <c r="F75" s="54">
        <v>86.03</v>
      </c>
      <c r="G75" s="54"/>
      <c r="H75" s="54">
        <f t="shared" si="82"/>
        <v>86.03</v>
      </c>
      <c r="I75" s="54"/>
      <c r="J75" s="54">
        <f t="shared" ref="J75" si="86">IF(D75="Y", (I75*$D$3),0)</f>
        <v>0</v>
      </c>
      <c r="K75" s="54">
        <f t="shared" ref="K75" si="87">IF(H75&gt;0, 0, I75+J75)</f>
        <v>0</v>
      </c>
      <c r="L75" s="54">
        <f t="shared" ref="L75" si="88">H75+K75</f>
        <v>86.03</v>
      </c>
      <c r="M75" s="54"/>
    </row>
    <row r="76" spans="1:13" s="49" customFormat="1" x14ac:dyDescent="0.25">
      <c r="A76" s="51" t="s">
        <v>106</v>
      </c>
      <c r="B76" s="53"/>
      <c r="C76" s="53" t="s">
        <v>5</v>
      </c>
      <c r="D76" s="53" t="s">
        <v>8</v>
      </c>
      <c r="E76" s="55">
        <v>41426</v>
      </c>
      <c r="F76" s="54">
        <v>19.760000000000002</v>
      </c>
      <c r="G76" s="54"/>
      <c r="H76" s="54">
        <f t="shared" ref="H76:H79" si="89">F76+G76</f>
        <v>19.760000000000002</v>
      </c>
      <c r="I76" s="54"/>
      <c r="J76" s="54">
        <f t="shared" ref="J76" si="90">IF(D76="Y", (I76*$D$3),0)</f>
        <v>0</v>
      </c>
      <c r="K76" s="54">
        <f t="shared" ref="K76" si="91">IF(H76&gt;0, 0, I76+J76)</f>
        <v>0</v>
      </c>
      <c r="L76" s="54">
        <f t="shared" ref="L76" si="92">H76+K76</f>
        <v>19.760000000000002</v>
      </c>
      <c r="M76" s="54"/>
    </row>
    <row r="77" spans="1:13" s="49" customFormat="1" x14ac:dyDescent="0.25">
      <c r="A77" s="51" t="s">
        <v>117</v>
      </c>
      <c r="B77" s="53"/>
      <c r="C77" s="53" t="s">
        <v>5</v>
      </c>
      <c r="D77" s="53" t="s">
        <v>8</v>
      </c>
      <c r="E77" s="55" t="s">
        <v>119</v>
      </c>
      <c r="F77" s="54">
        <v>297.20999999999998</v>
      </c>
      <c r="G77" s="54"/>
      <c r="H77" s="54">
        <f t="shared" si="89"/>
        <v>297.20999999999998</v>
      </c>
      <c r="I77" s="54"/>
      <c r="J77" s="54">
        <f t="shared" ref="J77:J78" si="93">IF(D77="Y", (I77*$D$3),0)</f>
        <v>0</v>
      </c>
      <c r="K77" s="54">
        <f t="shared" ref="K77:K78" si="94">IF(H77&gt;0, 0, I77+J77)</f>
        <v>0</v>
      </c>
      <c r="L77" s="54">
        <f t="shared" ref="L77:L78" si="95">H77+K77</f>
        <v>297.20999999999998</v>
      </c>
      <c r="M77" s="54"/>
    </row>
    <row r="78" spans="1:13" s="49" customFormat="1" x14ac:dyDescent="0.25">
      <c r="A78" s="51" t="s">
        <v>118</v>
      </c>
      <c r="B78" s="53"/>
      <c r="C78" s="53" t="s">
        <v>5</v>
      </c>
      <c r="D78" s="53" t="s">
        <v>8</v>
      </c>
      <c r="E78" s="55">
        <v>41609</v>
      </c>
      <c r="F78" s="54">
        <v>878.51</v>
      </c>
      <c r="G78" s="54"/>
      <c r="H78" s="54">
        <f t="shared" si="89"/>
        <v>878.51</v>
      </c>
      <c r="I78" s="54"/>
      <c r="J78" s="54">
        <f t="shared" si="93"/>
        <v>0</v>
      </c>
      <c r="K78" s="54">
        <f t="shared" si="94"/>
        <v>0</v>
      </c>
      <c r="L78" s="54">
        <f t="shared" si="95"/>
        <v>878.51</v>
      </c>
      <c r="M78" s="54"/>
    </row>
    <row r="79" spans="1:13" s="49" customFormat="1" x14ac:dyDescent="0.25">
      <c r="A79" s="51" t="s">
        <v>134</v>
      </c>
      <c r="B79" s="53"/>
      <c r="C79" s="53" t="s">
        <v>5</v>
      </c>
      <c r="D79" s="53" t="s">
        <v>8</v>
      </c>
      <c r="E79" s="55">
        <v>41640</v>
      </c>
      <c r="F79" s="54">
        <v>1339.74</v>
      </c>
      <c r="G79" s="54"/>
      <c r="H79" s="54">
        <f t="shared" si="89"/>
        <v>1339.74</v>
      </c>
      <c r="I79" s="54"/>
      <c r="J79" s="54">
        <f t="shared" ref="J79" si="96">IF(D79="Y", (I79*$D$3),0)</f>
        <v>0</v>
      </c>
      <c r="K79" s="54">
        <f t="shared" ref="K79" si="97">IF(H79&gt;0, 0, I79+J79)</f>
        <v>0</v>
      </c>
      <c r="L79" s="54">
        <f t="shared" ref="L79" si="98">H79+K79</f>
        <v>1339.74</v>
      </c>
      <c r="M79" s="54"/>
    </row>
    <row r="80" spans="1:13" s="49" customFormat="1" x14ac:dyDescent="0.25">
      <c r="A80" s="51" t="s">
        <v>135</v>
      </c>
      <c r="B80" s="53"/>
      <c r="C80" s="53" t="s">
        <v>5</v>
      </c>
      <c r="D80" s="53" t="s">
        <v>8</v>
      </c>
      <c r="E80" s="55" t="s">
        <v>170</v>
      </c>
      <c r="F80" s="54">
        <v>0.18</v>
      </c>
      <c r="G80" s="54"/>
      <c r="H80" s="54">
        <f t="shared" ref="H80:H84" si="99">F80+G80</f>
        <v>0.18</v>
      </c>
      <c r="I80" s="54"/>
      <c r="J80" s="54">
        <f t="shared" ref="J80:J84" si="100">IF(D80="Y", (I80*$D$3),0)</f>
        <v>0</v>
      </c>
      <c r="K80" s="54">
        <f t="shared" ref="K80:K84" si="101">IF(H80&gt;0, 0, I80+J80)</f>
        <v>0</v>
      </c>
      <c r="L80" s="54">
        <f t="shared" ref="L80:L84" si="102">H80+K80</f>
        <v>0.18</v>
      </c>
      <c r="M80" s="54"/>
    </row>
    <row r="81" spans="1:17" s="49" customFormat="1" x14ac:dyDescent="0.25">
      <c r="A81" s="51" t="s">
        <v>136</v>
      </c>
      <c r="B81" s="53"/>
      <c r="C81" s="53" t="s">
        <v>5</v>
      </c>
      <c r="D81" s="53" t="s">
        <v>8</v>
      </c>
      <c r="E81" s="55" t="s">
        <v>171</v>
      </c>
      <c r="F81" s="54">
        <v>0.98</v>
      </c>
      <c r="G81" s="54"/>
      <c r="H81" s="54">
        <f t="shared" si="99"/>
        <v>0.98</v>
      </c>
      <c r="I81" s="54"/>
      <c r="J81" s="54">
        <f t="shared" si="100"/>
        <v>0</v>
      </c>
      <c r="K81" s="54">
        <f t="shared" si="101"/>
        <v>0</v>
      </c>
      <c r="L81" s="54">
        <f t="shared" si="102"/>
        <v>0.98</v>
      </c>
      <c r="M81" s="54"/>
    </row>
    <row r="82" spans="1:17" s="49" customFormat="1" x14ac:dyDescent="0.25">
      <c r="A82" s="51" t="s">
        <v>137</v>
      </c>
      <c r="B82" s="53"/>
      <c r="C82" s="53" t="s">
        <v>5</v>
      </c>
      <c r="D82" s="53" t="s">
        <v>8</v>
      </c>
      <c r="E82" s="55" t="s">
        <v>139</v>
      </c>
      <c r="F82" s="54">
        <v>19.96</v>
      </c>
      <c r="G82" s="54"/>
      <c r="H82" s="54">
        <f t="shared" si="99"/>
        <v>19.96</v>
      </c>
      <c r="I82" s="54"/>
      <c r="J82" s="54">
        <f t="shared" si="100"/>
        <v>0</v>
      </c>
      <c r="K82" s="54">
        <f t="shared" si="101"/>
        <v>0</v>
      </c>
      <c r="L82" s="54">
        <f t="shared" si="102"/>
        <v>19.96</v>
      </c>
      <c r="M82" s="54"/>
    </row>
    <row r="83" spans="1:17" s="49" customFormat="1" x14ac:dyDescent="0.25">
      <c r="A83" s="51" t="s">
        <v>138</v>
      </c>
      <c r="B83" s="53"/>
      <c r="C83" s="53" t="s">
        <v>5</v>
      </c>
      <c r="D83" s="53" t="s">
        <v>8</v>
      </c>
      <c r="E83" s="55" t="s">
        <v>140</v>
      </c>
      <c r="F83" s="54">
        <v>7.98</v>
      </c>
      <c r="G83" s="54"/>
      <c r="H83" s="54">
        <f t="shared" si="99"/>
        <v>7.98</v>
      </c>
      <c r="I83" s="54"/>
      <c r="J83" s="54">
        <f t="shared" si="100"/>
        <v>0</v>
      </c>
      <c r="K83" s="54">
        <f t="shared" si="101"/>
        <v>0</v>
      </c>
      <c r="L83" s="54">
        <f t="shared" si="102"/>
        <v>7.98</v>
      </c>
      <c r="M83" s="54"/>
    </row>
    <row r="84" spans="1:17" s="49" customFormat="1" x14ac:dyDescent="0.25">
      <c r="A84" s="51" t="s">
        <v>149</v>
      </c>
      <c r="B84" s="53"/>
      <c r="C84" s="53" t="s">
        <v>5</v>
      </c>
      <c r="D84" s="53" t="s">
        <v>8</v>
      </c>
      <c r="E84" s="55" t="s">
        <v>148</v>
      </c>
      <c r="F84" s="54">
        <v>3.78</v>
      </c>
      <c r="G84" s="54"/>
      <c r="H84" s="54">
        <f t="shared" si="99"/>
        <v>3.78</v>
      </c>
      <c r="I84" s="54"/>
      <c r="J84" s="54">
        <f t="shared" si="100"/>
        <v>0</v>
      </c>
      <c r="K84" s="54">
        <f t="shared" si="101"/>
        <v>0</v>
      </c>
      <c r="L84" s="54">
        <f t="shared" si="102"/>
        <v>3.78</v>
      </c>
      <c r="M84" s="54"/>
    </row>
    <row r="85" spans="1:17" s="49" customFormat="1" x14ac:dyDescent="0.25">
      <c r="A85" s="51" t="s">
        <v>124</v>
      </c>
      <c r="B85" s="53"/>
      <c r="C85" s="53" t="s">
        <v>5</v>
      </c>
      <c r="D85" s="53" t="s">
        <v>8</v>
      </c>
      <c r="E85" s="55" t="s">
        <v>166</v>
      </c>
      <c r="F85" s="54">
        <v>1403.85</v>
      </c>
      <c r="G85" s="54"/>
      <c r="H85" s="54">
        <f t="shared" ref="H85" si="103">F85+G85</f>
        <v>1403.85</v>
      </c>
      <c r="I85" s="54"/>
      <c r="J85" s="54">
        <f t="shared" ref="J85" si="104">IF(D85="Y", (I85*$D$3),0)</f>
        <v>0</v>
      </c>
      <c r="K85" s="54">
        <f t="shared" ref="K85" si="105">IF(H85&gt;0, 0, I85+J85)</f>
        <v>0</v>
      </c>
      <c r="L85" s="54">
        <f t="shared" ref="L85" si="106">H85+K85</f>
        <v>1403.85</v>
      </c>
      <c r="M85" s="54"/>
    </row>
    <row r="86" spans="1:17" s="49" customFormat="1" x14ac:dyDescent="0.25">
      <c r="A86" s="51" t="s">
        <v>124</v>
      </c>
      <c r="B86" s="53"/>
      <c r="C86" s="53" t="s">
        <v>5</v>
      </c>
      <c r="D86" s="53" t="s">
        <v>8</v>
      </c>
      <c r="E86" s="55" t="s">
        <v>167</v>
      </c>
      <c r="F86" s="54">
        <v>832.53</v>
      </c>
      <c r="G86" s="54"/>
      <c r="H86" s="54">
        <f t="shared" ref="H86" si="107">F86+G86</f>
        <v>832.53</v>
      </c>
      <c r="I86" s="54"/>
      <c r="J86" s="54">
        <f t="shared" ref="J86" si="108">IF(D86="Y", (I86*$D$3),0)</f>
        <v>0</v>
      </c>
      <c r="K86" s="54">
        <f t="shared" ref="K86" si="109">IF(H86&gt;0, 0, I86+J86)</f>
        <v>0</v>
      </c>
      <c r="L86" s="54">
        <f t="shared" ref="L86" si="110">H86+K86</f>
        <v>832.53</v>
      </c>
      <c r="M86" s="54"/>
    </row>
    <row r="87" spans="1:17" s="22" customFormat="1" x14ac:dyDescent="0.25">
      <c r="A87" s="23"/>
      <c r="E87" s="8"/>
      <c r="F87" s="24"/>
      <c r="G87" s="24"/>
      <c r="H87" s="24"/>
      <c r="I87" s="9"/>
      <c r="J87" s="9"/>
      <c r="K87" s="9"/>
      <c r="L87" s="21" t="s">
        <v>61</v>
      </c>
      <c r="M87" s="28">
        <f>SUM(L67:L87)</f>
        <v>6306.1500000000005</v>
      </c>
    </row>
    <row r="88" spans="1:17" s="49" customFormat="1" x14ac:dyDescent="0.25">
      <c r="A88" s="23"/>
      <c r="E88" s="8"/>
      <c r="F88" s="24"/>
      <c r="G88" s="24"/>
      <c r="H88" s="24"/>
      <c r="I88" s="9"/>
      <c r="J88" s="9"/>
      <c r="K88" s="9"/>
      <c r="L88" s="21"/>
      <c r="M88" s="24"/>
    </row>
    <row r="89" spans="1:17" x14ac:dyDescent="0.25">
      <c r="A89" s="46" t="s">
        <v>55</v>
      </c>
      <c r="B89" s="47"/>
      <c r="C89" t="s">
        <v>6</v>
      </c>
      <c r="D89" t="s">
        <v>9</v>
      </c>
      <c r="E89" s="48" t="s">
        <v>58</v>
      </c>
      <c r="F89" s="3">
        <v>64.63</v>
      </c>
      <c r="G89" s="3"/>
      <c r="H89" s="3">
        <f t="shared" si="1"/>
        <v>64.63</v>
      </c>
      <c r="I89" s="9"/>
      <c r="J89" s="9">
        <f t="shared" ref="J89:J91" si="111">IF(D89="Y", (I89*$D$3),0)</f>
        <v>0</v>
      </c>
      <c r="K89" s="9">
        <f t="shared" si="2"/>
        <v>0</v>
      </c>
      <c r="L89" s="24">
        <f t="shared" si="0"/>
        <v>64.63</v>
      </c>
      <c r="M89" s="3"/>
      <c r="Q89" s="3"/>
    </row>
    <row r="90" spans="1:17" x14ac:dyDescent="0.25">
      <c r="A90" s="46" t="s">
        <v>56</v>
      </c>
      <c r="B90" s="47"/>
      <c r="C90" t="s">
        <v>6</v>
      </c>
      <c r="D90" t="s">
        <v>9</v>
      </c>
      <c r="E90" s="48" t="s">
        <v>59</v>
      </c>
      <c r="F90" s="3">
        <v>150.72999999999999</v>
      </c>
      <c r="G90" s="3"/>
      <c r="H90" s="3">
        <f t="shared" si="1"/>
        <v>150.72999999999999</v>
      </c>
      <c r="I90" s="9"/>
      <c r="J90" s="9">
        <f t="shared" si="111"/>
        <v>0</v>
      </c>
      <c r="K90" s="9">
        <f t="shared" si="2"/>
        <v>0</v>
      </c>
      <c r="L90" s="24">
        <f t="shared" si="0"/>
        <v>150.72999999999999</v>
      </c>
      <c r="M90" s="3"/>
    </row>
    <row r="91" spans="1:17" x14ac:dyDescent="0.25">
      <c r="A91" s="46" t="s">
        <v>57</v>
      </c>
      <c r="B91" s="47"/>
      <c r="C91" t="s">
        <v>6</v>
      </c>
      <c r="D91" t="s">
        <v>9</v>
      </c>
      <c r="E91" s="48" t="s">
        <v>60</v>
      </c>
      <c r="F91" s="3">
        <v>55.62</v>
      </c>
      <c r="G91" s="3"/>
      <c r="H91" s="3">
        <f t="shared" si="1"/>
        <v>55.62</v>
      </c>
      <c r="I91" s="9"/>
      <c r="J91" s="9">
        <f t="shared" si="111"/>
        <v>0</v>
      </c>
      <c r="K91" s="9">
        <f t="shared" si="2"/>
        <v>0</v>
      </c>
      <c r="L91" s="24">
        <f t="shared" si="0"/>
        <v>55.62</v>
      </c>
      <c r="M91" s="3"/>
    </row>
    <row r="92" spans="1:17" s="49" customFormat="1" x14ac:dyDescent="0.25">
      <c r="A92" s="52">
        <v>41250</v>
      </c>
      <c r="B92" s="50"/>
      <c r="C92" s="49" t="s">
        <v>6</v>
      </c>
      <c r="D92" s="49" t="s">
        <v>9</v>
      </c>
      <c r="E92" s="51" t="s">
        <v>69</v>
      </c>
      <c r="F92" s="24">
        <v>1018.76</v>
      </c>
      <c r="G92" s="24"/>
      <c r="H92" s="24">
        <f t="shared" ref="H92:H93" si="112">F92+G92</f>
        <v>1018.76</v>
      </c>
      <c r="I92" s="9"/>
      <c r="J92" s="9">
        <f t="shared" ref="J92:J93" si="113">IF(D92="Y", (I92*$D$3),0)</f>
        <v>0</v>
      </c>
      <c r="K92" s="9">
        <f t="shared" ref="K92:K93" si="114">IF(H92&gt;0, 0, I92+J92)</f>
        <v>0</v>
      </c>
      <c r="L92" s="24">
        <f t="shared" ref="L92:L93" si="115">H92+K92</f>
        <v>1018.76</v>
      </c>
      <c r="M92" s="24"/>
    </row>
    <row r="93" spans="1:17" s="49" customFormat="1" x14ac:dyDescent="0.25">
      <c r="A93" s="52">
        <v>41304</v>
      </c>
      <c r="B93" s="50"/>
      <c r="C93" s="49" t="s">
        <v>6</v>
      </c>
      <c r="D93" s="49" t="s">
        <v>9</v>
      </c>
      <c r="E93" s="51" t="s">
        <v>70</v>
      </c>
      <c r="F93" s="24">
        <v>1223.58</v>
      </c>
      <c r="G93" s="24"/>
      <c r="H93" s="24">
        <f t="shared" si="112"/>
        <v>1223.58</v>
      </c>
      <c r="I93" s="9"/>
      <c r="J93" s="9">
        <f t="shared" si="113"/>
        <v>0</v>
      </c>
      <c r="K93" s="9">
        <f t="shared" si="114"/>
        <v>0</v>
      </c>
      <c r="L93" s="24">
        <f t="shared" si="115"/>
        <v>1223.58</v>
      </c>
      <c r="M93" s="24"/>
    </row>
    <row r="94" spans="1:17" s="49" customFormat="1" x14ac:dyDescent="0.25">
      <c r="A94" s="52" t="s">
        <v>87</v>
      </c>
      <c r="B94" s="50"/>
      <c r="C94" s="49" t="s">
        <v>6</v>
      </c>
      <c r="D94" s="49" t="s">
        <v>9</v>
      </c>
      <c r="E94" s="50" t="s">
        <v>72</v>
      </c>
      <c r="F94" s="24">
        <v>131.19999999999999</v>
      </c>
      <c r="G94" s="24"/>
      <c r="H94" s="24">
        <f t="shared" ref="H94:H97" si="116">F94+G94</f>
        <v>131.19999999999999</v>
      </c>
      <c r="I94" s="9"/>
      <c r="J94" s="9">
        <f t="shared" ref="J94:J96" si="117">IF(D94="Y", (I94*$D$3),0)</f>
        <v>0</v>
      </c>
      <c r="K94" s="9">
        <f t="shared" ref="K94:K96" si="118">IF(H94&gt;0, 0, I94+J94)</f>
        <v>0</v>
      </c>
      <c r="L94" s="24">
        <f t="shared" ref="L94:L96" si="119">H94+K94</f>
        <v>131.19999999999999</v>
      </c>
      <c r="M94" s="24"/>
    </row>
    <row r="95" spans="1:17" s="49" customFormat="1" x14ac:dyDescent="0.25">
      <c r="A95" s="52" t="s">
        <v>88</v>
      </c>
      <c r="B95" s="50"/>
      <c r="C95" s="49" t="s">
        <v>6</v>
      </c>
      <c r="D95" s="49" t="s">
        <v>9</v>
      </c>
      <c r="E95" s="50" t="s">
        <v>73</v>
      </c>
      <c r="F95" s="24">
        <v>257.24</v>
      </c>
      <c r="G95" s="24"/>
      <c r="H95" s="24">
        <f t="shared" si="116"/>
        <v>257.24</v>
      </c>
      <c r="I95" s="9"/>
      <c r="J95" s="9">
        <f t="shared" si="117"/>
        <v>0</v>
      </c>
      <c r="K95" s="9">
        <f t="shared" si="118"/>
        <v>0</v>
      </c>
      <c r="L95" s="24">
        <f t="shared" si="119"/>
        <v>257.24</v>
      </c>
      <c r="M95" s="24"/>
    </row>
    <row r="96" spans="1:17" s="49" customFormat="1" x14ac:dyDescent="0.25">
      <c r="A96" s="52" t="s">
        <v>98</v>
      </c>
      <c r="B96" s="50"/>
      <c r="C96" s="49" t="s">
        <v>6</v>
      </c>
      <c r="D96" s="49" t="s">
        <v>9</v>
      </c>
      <c r="E96" s="50" t="s">
        <v>100</v>
      </c>
      <c r="F96" s="24">
        <v>291.25</v>
      </c>
      <c r="G96" s="24"/>
      <c r="H96" s="24">
        <f t="shared" si="116"/>
        <v>291.25</v>
      </c>
      <c r="I96" s="9"/>
      <c r="J96" s="9">
        <f t="shared" si="117"/>
        <v>0</v>
      </c>
      <c r="K96" s="9">
        <f t="shared" si="118"/>
        <v>0</v>
      </c>
      <c r="L96" s="24">
        <f t="shared" si="119"/>
        <v>291.25</v>
      </c>
      <c r="M96" s="24"/>
    </row>
    <row r="97" spans="1:17" s="49" customFormat="1" x14ac:dyDescent="0.25">
      <c r="A97" s="50" t="s">
        <v>99</v>
      </c>
      <c r="B97" s="50"/>
      <c r="C97" s="49" t="s">
        <v>6</v>
      </c>
      <c r="D97" s="49" t="s">
        <v>9</v>
      </c>
      <c r="E97" s="50" t="s">
        <v>101</v>
      </c>
      <c r="F97" s="24">
        <v>134.57</v>
      </c>
      <c r="G97" s="24"/>
      <c r="H97" s="24">
        <f t="shared" si="116"/>
        <v>134.57</v>
      </c>
      <c r="I97" s="9"/>
      <c r="J97" s="9">
        <f t="shared" ref="J97" si="120">IF(D97="Y", (I97*$D$3),0)</f>
        <v>0</v>
      </c>
      <c r="K97" s="9">
        <f t="shared" ref="K97" si="121">IF(H97&gt;0, 0, I97+J97)</f>
        <v>0</v>
      </c>
      <c r="L97" s="24">
        <f t="shared" ref="L97" si="122">H97+K97</f>
        <v>134.57</v>
      </c>
    </row>
    <row r="98" spans="1:17" s="49" customFormat="1" x14ac:dyDescent="0.25">
      <c r="A98" s="50" t="s">
        <v>108</v>
      </c>
      <c r="B98" s="50"/>
      <c r="C98" s="49" t="s">
        <v>6</v>
      </c>
      <c r="D98" s="49" t="s">
        <v>9</v>
      </c>
      <c r="E98" s="50" t="s">
        <v>107</v>
      </c>
      <c r="F98" s="24">
        <v>78.790000000000006</v>
      </c>
      <c r="G98" s="24"/>
      <c r="H98" s="24">
        <f t="shared" ref="H98:H101" si="123">F98+G98</f>
        <v>78.790000000000006</v>
      </c>
      <c r="I98" s="9"/>
      <c r="J98" s="9">
        <f t="shared" ref="J98" si="124">IF(D98="Y", (I98*$D$3),0)</f>
        <v>0</v>
      </c>
      <c r="K98" s="9">
        <f t="shared" ref="K98" si="125">IF(H98&gt;0, 0, I98+J98)</f>
        <v>0</v>
      </c>
      <c r="L98" s="24">
        <f t="shared" ref="L98" si="126">H98+K98</f>
        <v>78.790000000000006</v>
      </c>
    </row>
    <row r="99" spans="1:17" s="49" customFormat="1" x14ac:dyDescent="0.25">
      <c r="A99" s="50" t="s">
        <v>120</v>
      </c>
      <c r="B99" s="50"/>
      <c r="C99" s="49" t="s">
        <v>6</v>
      </c>
      <c r="D99" s="49" t="s">
        <v>9</v>
      </c>
      <c r="E99" s="50" t="s">
        <v>122</v>
      </c>
      <c r="F99" s="24">
        <v>581.96</v>
      </c>
      <c r="G99" s="24"/>
      <c r="H99" s="24">
        <f t="shared" si="123"/>
        <v>581.96</v>
      </c>
      <c r="I99" s="9"/>
      <c r="J99" s="9">
        <f t="shared" ref="J99:J100" si="127">IF(D99="Y", (I99*$D$3),0)</f>
        <v>0</v>
      </c>
      <c r="K99" s="9">
        <f t="shared" ref="K99:K100" si="128">IF(H99&gt;0, 0, I99+J99)</f>
        <v>0</v>
      </c>
      <c r="L99" s="24">
        <f t="shared" ref="L99:L100" si="129">H99+K99</f>
        <v>581.96</v>
      </c>
    </row>
    <row r="100" spans="1:17" s="49" customFormat="1" x14ac:dyDescent="0.25">
      <c r="A100" s="50" t="s">
        <v>121</v>
      </c>
      <c r="B100" s="50"/>
      <c r="C100" s="49" t="s">
        <v>6</v>
      </c>
      <c r="D100" s="49" t="s">
        <v>9</v>
      </c>
      <c r="E100" s="50" t="s">
        <v>123</v>
      </c>
      <c r="F100" s="24">
        <v>1676.42</v>
      </c>
      <c r="G100" s="24"/>
      <c r="H100" s="24">
        <f t="shared" si="123"/>
        <v>1676.42</v>
      </c>
      <c r="I100" s="9"/>
      <c r="J100" s="9">
        <f t="shared" si="127"/>
        <v>0</v>
      </c>
      <c r="K100" s="9">
        <f t="shared" si="128"/>
        <v>0</v>
      </c>
      <c r="L100" s="24">
        <f t="shared" si="129"/>
        <v>1676.42</v>
      </c>
    </row>
    <row r="101" spans="1:17" s="49" customFormat="1" x14ac:dyDescent="0.25">
      <c r="A101" s="51" t="s">
        <v>141</v>
      </c>
      <c r="B101" s="50"/>
      <c r="C101" s="49" t="s">
        <v>6</v>
      </c>
      <c r="D101" s="49" t="s">
        <v>9</v>
      </c>
      <c r="E101" s="50" t="s">
        <v>144</v>
      </c>
      <c r="F101" s="24">
        <v>2667.51</v>
      </c>
      <c r="G101" s="24"/>
      <c r="H101" s="24">
        <f t="shared" si="123"/>
        <v>2667.51</v>
      </c>
      <c r="I101" s="9"/>
      <c r="J101" s="9">
        <f t="shared" ref="J101" si="130">IF(D101="Y", (I101*$D$3),0)</f>
        <v>0</v>
      </c>
      <c r="K101" s="9">
        <f t="shared" ref="K101" si="131">IF(H101&gt;0, 0, I101+J101)</f>
        <v>0</v>
      </c>
      <c r="L101" s="24">
        <f t="shared" ref="L101" si="132">H101+K101</f>
        <v>2667.51</v>
      </c>
    </row>
    <row r="102" spans="1:17" s="49" customFormat="1" x14ac:dyDescent="0.25">
      <c r="A102" s="51" t="s">
        <v>142</v>
      </c>
      <c r="B102" s="50"/>
      <c r="C102" s="49" t="s">
        <v>6</v>
      </c>
      <c r="D102" s="49" t="s">
        <v>9</v>
      </c>
      <c r="E102" s="50" t="s">
        <v>145</v>
      </c>
      <c r="F102" s="24">
        <v>8.7899999999999991</v>
      </c>
      <c r="G102" s="24"/>
      <c r="H102" s="24">
        <f t="shared" ref="H102:H103" si="133">F102+G102</f>
        <v>8.7899999999999991</v>
      </c>
      <c r="I102" s="9"/>
      <c r="J102" s="9">
        <f t="shared" ref="J102:J103" si="134">IF(D102="Y", (I102*$D$3),0)</f>
        <v>0</v>
      </c>
      <c r="K102" s="9">
        <f t="shared" ref="K102:K103" si="135">IF(H102&gt;0, 0, I102+J102)</f>
        <v>0</v>
      </c>
      <c r="L102" s="24">
        <f t="shared" ref="L102:L103" si="136">H102+K102</f>
        <v>8.7899999999999991</v>
      </c>
    </row>
    <row r="103" spans="1:17" s="49" customFormat="1" x14ac:dyDescent="0.25">
      <c r="A103" s="51" t="s">
        <v>143</v>
      </c>
      <c r="B103" s="50"/>
      <c r="C103" s="49" t="s">
        <v>6</v>
      </c>
      <c r="D103" s="49" t="s">
        <v>9</v>
      </c>
      <c r="E103" s="50" t="s">
        <v>146</v>
      </c>
      <c r="F103" s="24">
        <v>26.9</v>
      </c>
      <c r="G103" s="24"/>
      <c r="H103" s="24">
        <f t="shared" si="133"/>
        <v>26.9</v>
      </c>
      <c r="I103" s="9"/>
      <c r="J103" s="9">
        <f t="shared" si="134"/>
        <v>0</v>
      </c>
      <c r="K103" s="9">
        <f t="shared" si="135"/>
        <v>0</v>
      </c>
      <c r="L103" s="24">
        <f t="shared" si="136"/>
        <v>26.9</v>
      </c>
    </row>
    <row r="104" spans="1:17" s="49" customFormat="1" x14ac:dyDescent="0.25">
      <c r="A104" s="51" t="s">
        <v>160</v>
      </c>
      <c r="B104" s="50"/>
      <c r="C104" s="49" t="s">
        <v>6</v>
      </c>
      <c r="D104" s="49" t="s">
        <v>9</v>
      </c>
      <c r="E104" s="50" t="s">
        <v>158</v>
      </c>
      <c r="F104" s="24">
        <v>4.84</v>
      </c>
      <c r="G104" s="24"/>
      <c r="H104" s="24">
        <f t="shared" ref="H104" si="137">F104+G104</f>
        <v>4.84</v>
      </c>
      <c r="I104" s="9"/>
      <c r="J104" s="9">
        <f t="shared" ref="J104" si="138">IF(D104="Y", (I104*$D$3),0)</f>
        <v>0</v>
      </c>
      <c r="K104" s="9">
        <f t="shared" ref="K104" si="139">IF(H104&gt;0, 0, I104+J104)</f>
        <v>0</v>
      </c>
      <c r="L104" s="24">
        <f t="shared" ref="L104" si="140">H104+K104</f>
        <v>4.84</v>
      </c>
    </row>
    <row r="105" spans="1:17" s="49" customFormat="1" x14ac:dyDescent="0.25">
      <c r="A105" s="51" t="s">
        <v>159</v>
      </c>
      <c r="B105" s="50"/>
      <c r="C105" s="49" t="s">
        <v>6</v>
      </c>
      <c r="D105" s="49" t="s">
        <v>9</v>
      </c>
      <c r="E105" s="50" t="s">
        <v>161</v>
      </c>
      <c r="F105" s="24">
        <v>49.71</v>
      </c>
      <c r="G105" s="24"/>
      <c r="H105" s="24">
        <f t="shared" ref="H105" si="141">F105+G105</f>
        <v>49.71</v>
      </c>
      <c r="I105" s="9"/>
      <c r="J105" s="9">
        <f t="shared" ref="J105" si="142">IF(D105="Y", (I105*$D$3),0)</f>
        <v>0</v>
      </c>
      <c r="K105" s="9">
        <f t="shared" ref="K105" si="143">IF(H105&gt;0, 0, I105+J105)</f>
        <v>0</v>
      </c>
      <c r="L105" s="24">
        <f t="shared" ref="L105" si="144">H105+K105</f>
        <v>49.71</v>
      </c>
    </row>
    <row r="106" spans="1:17" s="49" customFormat="1" x14ac:dyDescent="0.25">
      <c r="A106" s="51" t="s">
        <v>124</v>
      </c>
      <c r="B106" s="50"/>
      <c r="C106" s="49" t="s">
        <v>6</v>
      </c>
      <c r="D106" s="49" t="s">
        <v>9</v>
      </c>
      <c r="E106" s="50" t="s">
        <v>168</v>
      </c>
      <c r="F106" s="24">
        <v>2245.1799999999998</v>
      </c>
      <c r="G106" s="24"/>
      <c r="H106" s="24">
        <f t="shared" ref="H106" si="145">F106+G106</f>
        <v>2245.1799999999998</v>
      </c>
      <c r="I106" s="9"/>
      <c r="J106" s="9">
        <f t="shared" ref="J106" si="146">IF(D106="Y", (I106*$D$3),0)</f>
        <v>0</v>
      </c>
      <c r="K106" s="9">
        <f t="shared" ref="K106" si="147">IF(H106&gt;0, 0, I106+J106)</f>
        <v>0</v>
      </c>
      <c r="L106" s="24">
        <f t="shared" ref="L106" si="148">H106+K106</f>
        <v>2245.1799999999998</v>
      </c>
    </row>
    <row r="107" spans="1:17" s="49" customFormat="1" x14ac:dyDescent="0.25">
      <c r="A107" s="51" t="s">
        <v>124</v>
      </c>
      <c r="B107" s="50"/>
      <c r="C107" s="49" t="s">
        <v>6</v>
      </c>
      <c r="D107" s="49" t="s">
        <v>9</v>
      </c>
      <c r="E107" s="50" t="s">
        <v>169</v>
      </c>
      <c r="F107" s="24">
        <v>1268.57</v>
      </c>
      <c r="G107" s="24"/>
      <c r="H107" s="24">
        <f t="shared" ref="H107" si="149">F107+G107</f>
        <v>1268.57</v>
      </c>
      <c r="I107" s="9"/>
      <c r="J107" s="9">
        <f t="shared" ref="J107" si="150">IF(D107="Y", (I107*$D$3),0)</f>
        <v>0</v>
      </c>
      <c r="K107" s="9">
        <f t="shared" ref="K107" si="151">IF(H107&gt;0, 0, I107+J107)</f>
        <v>0</v>
      </c>
      <c r="L107" s="24">
        <f t="shared" ref="L107" si="152">H107+K107</f>
        <v>1268.57</v>
      </c>
    </row>
    <row r="108" spans="1:17" s="49" customFormat="1" x14ac:dyDescent="0.25">
      <c r="A108" s="50"/>
      <c r="B108" s="50"/>
      <c r="E108" s="50"/>
      <c r="F108" s="24"/>
      <c r="G108" s="24"/>
      <c r="H108" s="24"/>
      <c r="I108" s="9"/>
      <c r="J108" s="9"/>
      <c r="K108" s="9"/>
      <c r="L108" s="21" t="s">
        <v>61</v>
      </c>
      <c r="M108" s="28">
        <f>SUM(L89:L108)</f>
        <v>11936.25</v>
      </c>
    </row>
    <row r="109" spans="1:17" x14ac:dyDescent="0.25">
      <c r="A109" s="2"/>
      <c r="F109" s="3"/>
      <c r="G109" s="3"/>
      <c r="H109" s="3"/>
      <c r="I109" s="9"/>
      <c r="J109" s="9"/>
      <c r="K109" s="9"/>
      <c r="L109" s="24"/>
      <c r="M109" s="3"/>
    </row>
    <row r="110" spans="1:17" x14ac:dyDescent="0.25">
      <c r="A110" s="2" t="s">
        <v>150</v>
      </c>
      <c r="B110" s="50"/>
      <c r="C110" s="16" t="s">
        <v>151</v>
      </c>
      <c r="D110" t="s">
        <v>8</v>
      </c>
      <c r="E110" s="50" t="s">
        <v>154</v>
      </c>
      <c r="F110" s="3">
        <v>93</v>
      </c>
      <c r="G110" s="3"/>
      <c r="H110" s="3">
        <f t="shared" si="1"/>
        <v>93</v>
      </c>
      <c r="I110" s="9"/>
      <c r="J110" s="9">
        <f t="shared" ref="J110:J111" si="153">IF(D110="Y", (I110*$D$3),0)</f>
        <v>0</v>
      </c>
      <c r="K110" s="9">
        <f t="shared" si="2"/>
        <v>0</v>
      </c>
      <c r="L110" s="24">
        <f t="shared" si="0"/>
        <v>93</v>
      </c>
      <c r="M110" s="3"/>
    </row>
    <row r="111" spans="1:17" x14ac:dyDescent="0.25">
      <c r="A111" s="2" t="s">
        <v>152</v>
      </c>
      <c r="B111" s="50"/>
      <c r="C111" s="49" t="s">
        <v>151</v>
      </c>
      <c r="D111" s="49" t="s">
        <v>8</v>
      </c>
      <c r="E111" s="50" t="s">
        <v>153</v>
      </c>
      <c r="F111" s="3">
        <v>120</v>
      </c>
      <c r="G111" s="7"/>
      <c r="H111" s="3">
        <f t="shared" ref="H111" si="154">F111+G111</f>
        <v>120</v>
      </c>
      <c r="I111" s="9"/>
      <c r="J111" s="9">
        <f t="shared" si="153"/>
        <v>0</v>
      </c>
      <c r="K111" s="9">
        <f t="shared" ref="K111" si="155">IF(H111&gt;0, 0, I111+J111)</f>
        <v>0</v>
      </c>
      <c r="L111" s="24">
        <f t="shared" si="0"/>
        <v>120</v>
      </c>
      <c r="M111" s="3"/>
      <c r="Q111" s="3"/>
    </row>
    <row r="112" spans="1:17" x14ac:dyDescent="0.25">
      <c r="A112" s="23" t="s">
        <v>156</v>
      </c>
      <c r="B112" s="49"/>
      <c r="C112" s="16" t="s">
        <v>157</v>
      </c>
      <c r="E112" s="50" t="s">
        <v>155</v>
      </c>
      <c r="F112" s="24">
        <v>19.97</v>
      </c>
      <c r="G112" s="7"/>
      <c r="H112" s="24">
        <f t="shared" ref="H112" si="156">F112+G112</f>
        <v>19.97</v>
      </c>
      <c r="I112" s="9"/>
      <c r="J112" s="9">
        <f t="shared" ref="J112" si="157">IF(D112="Y", (I112*$D$3),0)</f>
        <v>0</v>
      </c>
      <c r="K112" s="9">
        <f t="shared" ref="K112" si="158">IF(H112&gt;0, 0, I112+J112)</f>
        <v>0</v>
      </c>
      <c r="L112" s="24">
        <f t="shared" ref="L112" si="159">H112+K112</f>
        <v>19.97</v>
      </c>
    </row>
    <row r="114" spans="9:13" x14ac:dyDescent="0.25">
      <c r="L114" s="21" t="s">
        <v>61</v>
      </c>
      <c r="M114" s="28">
        <f>SUM(L110:L114)</f>
        <v>232.97</v>
      </c>
    </row>
    <row r="118" spans="9:13" x14ac:dyDescent="0.25">
      <c r="I118" s="24"/>
    </row>
  </sheetData>
  <mergeCells count="3"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C20" sqref="C20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1" width="10.140625" bestFit="1" customWidth="1"/>
  </cols>
  <sheetData>
    <row r="2" spans="1:11" x14ac:dyDescent="0.25">
      <c r="E2" s="2">
        <v>41834</v>
      </c>
    </row>
    <row r="3" spans="1:11" x14ac:dyDescent="0.25"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</row>
    <row r="4" spans="1:11" x14ac:dyDescent="0.25">
      <c r="A4" t="s">
        <v>21</v>
      </c>
      <c r="B4" s="2">
        <v>40695</v>
      </c>
      <c r="C4" s="2">
        <v>40999</v>
      </c>
      <c r="D4" t="s">
        <v>22</v>
      </c>
      <c r="E4" s="24">
        <v>32845.17</v>
      </c>
      <c r="F4" s="3">
        <v>55000</v>
      </c>
      <c r="G4" s="3">
        <f>F4-E4</f>
        <v>22154.83</v>
      </c>
    </row>
    <row r="5" spans="1:11" x14ac:dyDescent="0.25">
      <c r="A5" t="s">
        <v>23</v>
      </c>
      <c r="B5" s="2">
        <v>40817</v>
      </c>
      <c r="C5" s="2">
        <v>41912</v>
      </c>
      <c r="D5" t="s">
        <v>24</v>
      </c>
      <c r="E5" s="3">
        <v>39205.040000000001</v>
      </c>
      <c r="F5" s="3">
        <v>150000</v>
      </c>
      <c r="G5" s="3">
        <f>F5-E5</f>
        <v>110794.95999999999</v>
      </c>
      <c r="K5" s="24"/>
    </row>
    <row r="6" spans="1:11" x14ac:dyDescent="0.25">
      <c r="A6" t="s">
        <v>25</v>
      </c>
      <c r="B6" s="2">
        <v>41000</v>
      </c>
      <c r="C6" s="2">
        <v>41394</v>
      </c>
      <c r="D6" t="s">
        <v>28</v>
      </c>
      <c r="E6" s="3">
        <v>29358.75</v>
      </c>
      <c r="F6" s="3">
        <v>77000</v>
      </c>
      <c r="G6" s="3">
        <f>F6-E6</f>
        <v>47641.25</v>
      </c>
      <c r="K6" s="24"/>
    </row>
    <row r="7" spans="1:11" s="49" customFormat="1" x14ac:dyDescent="0.25">
      <c r="A7" s="49" t="s">
        <v>102</v>
      </c>
      <c r="B7" s="23">
        <v>41395</v>
      </c>
      <c r="C7" s="23">
        <v>41943</v>
      </c>
      <c r="D7" s="49" t="s">
        <v>103</v>
      </c>
      <c r="E7" s="24">
        <f>80000-25788.94</f>
        <v>54211.06</v>
      </c>
      <c r="F7" s="24">
        <v>80000</v>
      </c>
      <c r="G7" s="24">
        <f>F7-E7</f>
        <v>25788.940000000002</v>
      </c>
      <c r="J7" s="24"/>
    </row>
    <row r="8" spans="1:11" x14ac:dyDescent="0.25">
      <c r="A8" s="10" t="s">
        <v>26</v>
      </c>
      <c r="B8" s="11"/>
      <c r="C8" s="11"/>
      <c r="D8" s="4"/>
      <c r="E8" s="12">
        <f>SUM(E4:E7)</f>
        <v>155620.01999999999</v>
      </c>
      <c r="F8" s="12">
        <f>SUM(F4:F7)</f>
        <v>362000</v>
      </c>
      <c r="G8" s="3"/>
    </row>
    <row r="9" spans="1:11" x14ac:dyDescent="0.25">
      <c r="A9" s="10" t="s">
        <v>27</v>
      </c>
      <c r="B9" s="11"/>
      <c r="C9" s="11"/>
      <c r="D9" s="4"/>
      <c r="E9" s="12"/>
      <c r="F9" s="13">
        <f>E8/F8</f>
        <v>0.42988955801104972</v>
      </c>
      <c r="G9" s="3"/>
    </row>
    <row r="10" spans="1:11" x14ac:dyDescent="0.25">
      <c r="B10" s="2"/>
      <c r="C10" s="2"/>
      <c r="E10" s="3"/>
      <c r="F10" s="3"/>
      <c r="G10" s="3"/>
    </row>
    <row r="11" spans="1:11" x14ac:dyDescent="0.25">
      <c r="B11" s="2"/>
      <c r="C11" s="2"/>
      <c r="E11" s="3"/>
      <c r="F11" s="3"/>
      <c r="G1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4W3799</vt:lpstr>
      <vt:lpstr>WSRTC Totals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2014-07-14T18:31:55Z</dcterms:modified>
</cp:coreProperties>
</file>