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365" windowWidth="18000" windowHeight="10215" activeTab="1"/>
  </bookViews>
  <sheets>
    <sheet name="4W3799" sheetId="1" r:id="rId1"/>
    <sheet name="WSRTC Totals" sheetId="7" r:id="rId2"/>
  </sheets>
  <calcPr calcId="145621"/>
</workbook>
</file>

<file path=xl/calcChain.xml><?xml version="1.0" encoding="utf-8"?>
<calcChain xmlns="http://schemas.openxmlformats.org/spreadsheetml/2006/main">
  <c r="J21" i="1" l="1"/>
  <c r="J31" i="1"/>
  <c r="K31" i="1"/>
  <c r="J82" i="1"/>
  <c r="J67" i="1"/>
  <c r="K67" i="1"/>
  <c r="L67" i="1"/>
  <c r="H82" i="1"/>
  <c r="H67" i="1"/>
  <c r="H31" i="1"/>
  <c r="H21" i="1"/>
  <c r="K21" i="1" s="1"/>
  <c r="J42" i="1"/>
  <c r="H42" i="1"/>
  <c r="J41" i="1"/>
  <c r="H41" i="1"/>
  <c r="K41" i="1" s="1"/>
  <c r="L41" i="1" s="1"/>
  <c r="J40" i="1"/>
  <c r="H40" i="1"/>
  <c r="J80" i="1"/>
  <c r="J81" i="1"/>
  <c r="H81" i="1"/>
  <c r="H80" i="1"/>
  <c r="K80" i="1" s="1"/>
  <c r="J65" i="1"/>
  <c r="J66" i="1"/>
  <c r="H66" i="1"/>
  <c r="H65" i="1"/>
  <c r="K65" i="1" s="1"/>
  <c r="J29" i="1"/>
  <c r="K29" i="1"/>
  <c r="L29" i="1"/>
  <c r="J30" i="1"/>
  <c r="H30" i="1"/>
  <c r="H29" i="1"/>
  <c r="H47" i="1"/>
  <c r="J47" i="1"/>
  <c r="K47" i="1"/>
  <c r="L47" i="1"/>
  <c r="J19" i="1"/>
  <c r="J20" i="1"/>
  <c r="H20" i="1"/>
  <c r="K20" i="1" s="1"/>
  <c r="H19" i="1"/>
  <c r="K19" i="1" s="1"/>
  <c r="L19" i="1" l="1"/>
  <c r="L65" i="1"/>
  <c r="L31" i="1"/>
  <c r="L80" i="1"/>
  <c r="L66" i="1"/>
  <c r="L30" i="1"/>
  <c r="L82" i="1"/>
  <c r="L81" i="1"/>
  <c r="L20" i="1"/>
  <c r="K82" i="1"/>
  <c r="K30" i="1"/>
  <c r="K66" i="1"/>
  <c r="K81" i="1"/>
  <c r="L21" i="1"/>
  <c r="K40" i="1"/>
  <c r="L40" i="1" s="1"/>
  <c r="K42" i="1"/>
  <c r="L42" i="1" s="1"/>
  <c r="H79" i="1"/>
  <c r="K79" i="1" s="1"/>
  <c r="J79" i="1"/>
  <c r="H64" i="1"/>
  <c r="K64" i="1" s="1"/>
  <c r="J64" i="1"/>
  <c r="L79" i="1" l="1"/>
  <c r="M43" i="1"/>
  <c r="L64" i="1"/>
  <c r="F8" i="7"/>
  <c r="G7" i="7"/>
  <c r="J78" i="1" l="1"/>
  <c r="H78" i="1"/>
  <c r="K78" i="1" s="1"/>
  <c r="J63" i="1"/>
  <c r="H63" i="1"/>
  <c r="K63" i="1" s="1"/>
  <c r="L63" i="1" s="1"/>
  <c r="J18" i="1"/>
  <c r="H18" i="1"/>
  <c r="K18" i="1" s="1"/>
  <c r="L78" i="1" l="1"/>
  <c r="L18" i="1"/>
  <c r="H28" i="1"/>
  <c r="J28" i="1"/>
  <c r="H16" i="1"/>
  <c r="K16" i="1" s="1"/>
  <c r="J16" i="1"/>
  <c r="K28" i="1" l="1"/>
  <c r="L28" i="1" s="1"/>
  <c r="L16" i="1"/>
  <c r="H75" i="1"/>
  <c r="J75" i="1"/>
  <c r="H76" i="1"/>
  <c r="J76" i="1"/>
  <c r="H77" i="1"/>
  <c r="K77" i="1" s="1"/>
  <c r="L77" i="1" s="1"/>
  <c r="J77" i="1"/>
  <c r="H60" i="1"/>
  <c r="K60" i="1" s="1"/>
  <c r="L60" i="1" s="1"/>
  <c r="J60" i="1"/>
  <c r="H61" i="1"/>
  <c r="J61" i="1"/>
  <c r="H62" i="1"/>
  <c r="J62" i="1"/>
  <c r="J37" i="1"/>
  <c r="H37" i="1"/>
  <c r="J36" i="1"/>
  <c r="H36" i="1"/>
  <c r="J35" i="1"/>
  <c r="H35" i="1"/>
  <c r="J32" i="1"/>
  <c r="H32" i="1"/>
  <c r="J27" i="1"/>
  <c r="H27" i="1"/>
  <c r="J26" i="1"/>
  <c r="H26" i="1"/>
  <c r="J25" i="1"/>
  <c r="H25" i="1"/>
  <c r="H22" i="1"/>
  <c r="J22" i="1"/>
  <c r="H73" i="1"/>
  <c r="K73" i="1" s="1"/>
  <c r="J73" i="1"/>
  <c r="H74" i="1"/>
  <c r="J74" i="1"/>
  <c r="K32" i="1" l="1"/>
  <c r="L32" i="1" s="1"/>
  <c r="K62" i="1"/>
  <c r="L62" i="1" s="1"/>
  <c r="K26" i="1"/>
  <c r="L26" i="1" s="1"/>
  <c r="K76" i="1"/>
  <c r="L76" i="1" s="1"/>
  <c r="K75" i="1"/>
  <c r="L75" i="1" s="1"/>
  <c r="K22" i="1"/>
  <c r="L22" i="1" s="1"/>
  <c r="K61" i="1"/>
  <c r="L61" i="1" s="1"/>
  <c r="K36" i="1"/>
  <c r="L36" i="1" s="1"/>
  <c r="K35" i="1"/>
  <c r="L35" i="1" s="1"/>
  <c r="K37" i="1"/>
  <c r="L37" i="1" s="1"/>
  <c r="K25" i="1"/>
  <c r="L25" i="1" s="1"/>
  <c r="K27" i="1"/>
  <c r="L27" i="1" s="1"/>
  <c r="L73" i="1"/>
  <c r="K74" i="1"/>
  <c r="L74" i="1" s="1"/>
  <c r="H46" i="1"/>
  <c r="J46" i="1"/>
  <c r="H59" i="1"/>
  <c r="J59" i="1"/>
  <c r="J86" i="1"/>
  <c r="J85" i="1"/>
  <c r="J72" i="1"/>
  <c r="J71" i="1"/>
  <c r="J70" i="1"/>
  <c r="J58" i="1"/>
  <c r="J57" i="1"/>
  <c r="J56" i="1"/>
  <c r="J55" i="1"/>
  <c r="J51" i="1"/>
  <c r="J45" i="1"/>
  <c r="J7" i="1"/>
  <c r="J8" i="1"/>
  <c r="J11" i="1"/>
  <c r="J14" i="1"/>
  <c r="J15" i="1"/>
  <c r="J17" i="1"/>
  <c r="H58" i="1"/>
  <c r="H17" i="1"/>
  <c r="H45" i="1"/>
  <c r="K45" i="1" s="1"/>
  <c r="H15" i="1"/>
  <c r="K15" i="1" s="1"/>
  <c r="K46" i="1" l="1"/>
  <c r="L46" i="1" s="1"/>
  <c r="M38" i="1"/>
  <c r="M33" i="1"/>
  <c r="K59" i="1"/>
  <c r="L59" i="1" s="1"/>
  <c r="K58" i="1"/>
  <c r="L58" i="1" s="1"/>
  <c r="K17" i="1"/>
  <c r="L17" i="1" s="1"/>
  <c r="L45" i="1"/>
  <c r="L15" i="1"/>
  <c r="I6" i="1"/>
  <c r="F6" i="1"/>
  <c r="M49" i="1" l="1"/>
  <c r="G6" i="7" l="1"/>
  <c r="G4" i="7"/>
  <c r="H86" i="1" l="1"/>
  <c r="H8" i="1"/>
  <c r="H11" i="1"/>
  <c r="H14" i="1"/>
  <c r="H56" i="1"/>
  <c r="H57" i="1"/>
  <c r="H70" i="1"/>
  <c r="H71" i="1"/>
  <c r="H72" i="1"/>
  <c r="H85" i="1"/>
  <c r="H7" i="1"/>
  <c r="H51" i="1"/>
  <c r="H55" i="1"/>
  <c r="G6" i="1" l="1"/>
  <c r="H6" i="1"/>
  <c r="K11" i="1"/>
  <c r="L11" i="1" s="1"/>
  <c r="M12" i="1" s="1"/>
  <c r="K8" i="1"/>
  <c r="L8" i="1" s="1"/>
  <c r="K7" i="1"/>
  <c r="L7" i="1" s="1"/>
  <c r="K14" i="1"/>
  <c r="L14" i="1" s="1"/>
  <c r="M23" i="1" s="1"/>
  <c r="K51" i="1"/>
  <c r="L51" i="1" s="1"/>
  <c r="M52" i="1" s="1"/>
  <c r="K55" i="1"/>
  <c r="L55" i="1" s="1"/>
  <c r="K57" i="1"/>
  <c r="L57" i="1" s="1"/>
  <c r="K86" i="1"/>
  <c r="L86" i="1" s="1"/>
  <c r="K85" i="1"/>
  <c r="L85" i="1" s="1"/>
  <c r="K72" i="1"/>
  <c r="L72" i="1" s="1"/>
  <c r="K71" i="1"/>
  <c r="L71" i="1" s="1"/>
  <c r="K70" i="1"/>
  <c r="L70" i="1" s="1"/>
  <c r="K56" i="1"/>
  <c r="L56" i="1" s="1"/>
  <c r="J6" i="1" l="1"/>
  <c r="M83" i="1"/>
  <c r="M9" i="1"/>
  <c r="M68" i="1"/>
  <c r="K6" i="1"/>
  <c r="L6" i="1" l="1"/>
  <c r="D4" i="1" s="1"/>
  <c r="F9" i="7" l="1"/>
  <c r="G5" i="7"/>
  <c r="E8" i="7"/>
</calcChain>
</file>

<file path=xl/sharedStrings.xml><?xml version="1.0" encoding="utf-8"?>
<sst xmlns="http://schemas.openxmlformats.org/spreadsheetml/2006/main" count="253" uniqueCount="128">
  <si>
    <t>Transaction Date</t>
  </si>
  <si>
    <t>Description</t>
  </si>
  <si>
    <t>Direct Cost</t>
  </si>
  <si>
    <t>IDC/F&amp;A</t>
  </si>
  <si>
    <t>Payroll</t>
  </si>
  <si>
    <t>Benefits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</si>
  <si>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</si>
  <si>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</si>
  <si>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</si>
  <si>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</si>
  <si>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</si>
  <si>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</si>
  <si>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</si>
  <si>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</si>
  <si>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Benefits paid on previous month's effort.  Ex. Benefits paid in January are for December's effort and should correspond with Dec timesheet entries.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</si>
  <si>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</si>
  <si>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</si>
  <si>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</si>
  <si>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</si>
  <si>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</si>
  <si>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</si>
  <si>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</si>
  <si>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</si>
  <si>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</si>
  <si>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</si>
  <si>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</si>
  <si>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</si>
  <si>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</si>
  <si>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</si>
  <si>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Category</t>
  </si>
  <si>
    <t>Reconcile Date:</t>
  </si>
  <si>
    <t>Project Start Date:</t>
  </si>
  <si>
    <t>Budget:</t>
  </si>
  <si>
    <t>IDC/F&amp;A Rate:</t>
  </si>
  <si>
    <t>Remaining:</t>
  </si>
  <si>
    <t>WSRTC Task Order #2 - Rural Traveler Information (One-Stop Shop) Phase 2 (WSDOT T6737-02, MSU INDEX 4W3799)</t>
  </si>
  <si>
    <t>Project End Date:</t>
  </si>
  <si>
    <t>Actual Total</t>
  </si>
  <si>
    <t>Estimate Total</t>
  </si>
  <si>
    <t>Overall Total</t>
  </si>
  <si>
    <t>Subtotal</t>
  </si>
  <si>
    <r>
      <rPr>
        <sz val="11"/>
        <rFont val="Calibri"/>
        <family val="2"/>
      </rPr>
      <t>11/08/11 - 8074</t>
    </r>
  </si>
  <si>
    <r>
      <rPr>
        <sz val="11"/>
        <rFont val="Calibri"/>
        <family val="2"/>
      </rPr>
      <t>12/07/11 - 9231</t>
    </r>
  </si>
  <si>
    <r>
      <rPr>
        <sz val="11"/>
        <rFont val="Calibri"/>
        <family val="2"/>
      </rPr>
      <t>October Payroll - paid 11/10/11</t>
    </r>
  </si>
  <si>
    <r>
      <rPr>
        <sz val="11"/>
        <rFont val="Calibri"/>
        <family val="2"/>
      </rPr>
      <t>November Payroll - paid 12/9/11</t>
    </r>
  </si>
  <si>
    <r>
      <rPr>
        <sz val="11"/>
        <rFont val="Calibri"/>
        <family val="2"/>
      </rPr>
      <t>12/07/11 - 9232</t>
    </r>
  </si>
  <si>
    <r>
      <rPr>
        <sz val="11"/>
        <rFont val="Calibri"/>
        <family val="2"/>
      </rPr>
      <t>02/08/12 - 11255</t>
    </r>
  </si>
  <si>
    <r>
      <rPr>
        <sz val="11"/>
        <rFont val="Calibri"/>
        <family val="2"/>
      </rPr>
      <t>January Payroll - paid 2/10/12</t>
    </r>
  </si>
  <si>
    <t xml:space="preserve">11/08/11 - 8075     </t>
  </si>
  <si>
    <t xml:space="preserve">11/08/11 - 8710      </t>
  </si>
  <si>
    <t xml:space="preserve">12/30/11 - 9622      </t>
  </si>
  <si>
    <t xml:space="preserve">02/29/12 - 11664    </t>
  </si>
  <si>
    <r>
      <rPr>
        <sz val="11"/>
        <rFont val="Calibri"/>
        <family val="2"/>
      </rPr>
      <t>Payroll-October 2011</t>
    </r>
  </si>
  <si>
    <r>
      <rPr>
        <sz val="11"/>
        <rFont val="Calibri"/>
        <family val="2"/>
      </rPr>
      <t>Dec 2011</t>
    </r>
  </si>
  <si>
    <r>
      <rPr>
        <sz val="11"/>
        <rFont val="Calibri"/>
        <family val="2"/>
      </rPr>
      <t>Feb 2012</t>
    </r>
  </si>
  <si>
    <r>
      <rPr>
        <sz val="11"/>
        <rFont val="Calibri"/>
        <family val="2"/>
      </rPr>
      <t>11/30/11 - 8711</t>
    </r>
  </si>
  <si>
    <r>
      <rPr>
        <sz val="11"/>
        <rFont val="Calibri"/>
        <family val="2"/>
      </rPr>
      <t>12/30/11 - 9623</t>
    </r>
  </si>
  <si>
    <r>
      <rPr>
        <sz val="11"/>
        <rFont val="Calibri"/>
        <family val="2"/>
      </rPr>
      <t>02/29/12 - 11665</t>
    </r>
  </si>
  <si>
    <r>
      <rPr>
        <sz val="11"/>
        <rFont val="Calibri"/>
        <family val="2"/>
      </rPr>
      <t>F&amp;A-November 2011</t>
    </r>
  </si>
  <si>
    <r>
      <rPr>
        <sz val="11"/>
        <rFont val="Calibri"/>
        <family val="2"/>
      </rPr>
      <t>F&amp;A Dec 2011</t>
    </r>
  </si>
  <si>
    <r>
      <rPr>
        <sz val="11"/>
        <rFont val="Calibri"/>
        <family val="2"/>
      </rPr>
      <t>F&amp;A Feb 2012</t>
    </r>
  </si>
  <si>
    <t>SUBTOTAL</t>
  </si>
  <si>
    <t>12/07/12 - 8621</t>
  </si>
  <si>
    <t>Payroll - November 2012 paid Dec 11, 2012</t>
  </si>
  <si>
    <t>Payroll - December 2012 paid Jan, 2012</t>
  </si>
  <si>
    <t>1/9/2013 - 9582</t>
  </si>
  <si>
    <t>12/7/12 - 8837</t>
  </si>
  <si>
    <t>Benefits - December 2012</t>
  </si>
  <si>
    <t>1/30/2013 - 9584</t>
  </si>
  <si>
    <t>F&amp;A Dec 2012</t>
  </si>
  <si>
    <t>F&amp;A January 2013</t>
  </si>
  <si>
    <t>Benefits - January 2013</t>
  </si>
  <si>
    <t>IDC - for Jan 2013 Payroll ESTIMATED</t>
  </si>
  <si>
    <t>IDC - for Feb 2013 Payroll ESTIMATED</t>
  </si>
  <si>
    <t>2/7/13 - 10358</t>
  </si>
  <si>
    <t>Payroll - January 2013 paid 2/7/13</t>
  </si>
  <si>
    <t>1/9/13 - 9583</t>
  </si>
  <si>
    <t>Payroll December 2012 paid Jan 11, 2013</t>
  </si>
  <si>
    <t>2/7/13 - 10359</t>
  </si>
  <si>
    <t>3/30/13 - 11198</t>
  </si>
  <si>
    <t>4/4/13 - 11116</t>
  </si>
  <si>
    <t>Payroll - January 2013, paid 2/7/13</t>
  </si>
  <si>
    <t>Payroll - February 2013, March 11, 2013</t>
  </si>
  <si>
    <t>Payroll corr from 4W3215 to4W3799 (3)</t>
  </si>
  <si>
    <t>2/7/13 - 10361</t>
  </si>
  <si>
    <t>3/30/13 - 11199</t>
  </si>
  <si>
    <t>Payroll January 2013 paid 2/7/13</t>
  </si>
  <si>
    <t>2/7/13 - 10363</t>
  </si>
  <si>
    <t>3/30/13 - 11200</t>
  </si>
  <si>
    <t>5/8/13 - 12945</t>
  </si>
  <si>
    <t>Payroll - April 2013 paid May 2013</t>
  </si>
  <si>
    <t>4/30/13 - 12115</t>
  </si>
  <si>
    <t>Payroll - March 2013 paid April 11, 2013</t>
  </si>
  <si>
    <t>4/30-13 - 12116</t>
  </si>
  <si>
    <t>4/30/13 - 12117</t>
  </si>
  <si>
    <t>5/30/13 - 12947</t>
  </si>
  <si>
    <t>Benefits - April 2013</t>
  </si>
  <si>
    <t>Benefits - May 2013</t>
  </si>
  <si>
    <t>4/30/13 - 12118</t>
  </si>
  <si>
    <t>5/30/13 - 12949</t>
  </si>
  <si>
    <t>F&amp;A April 2013</t>
  </si>
  <si>
    <t>F&amp;A May 2013</t>
  </si>
  <si>
    <t>Task Order #4 - WSRTC Meeting Coordination, Western States Forum Travel Support and Website Maintenance</t>
  </si>
  <si>
    <t>4W4418</t>
  </si>
  <si>
    <t>7/9/13 - 14260</t>
  </si>
  <si>
    <t>Payroll - June 2013 paid July 11, 2013</t>
  </si>
  <si>
    <t>6/30/13 - 14261</t>
  </si>
  <si>
    <t>F&amp;A June 2013</t>
  </si>
  <si>
    <t>6/30/13 - 14262</t>
  </si>
  <si>
    <t>11/6/13 - 6634</t>
  </si>
  <si>
    <t>Payroll - October 2013 paid 11/6/2013</t>
  </si>
  <si>
    <t>Payroll - November 2013 paid Dec 11, 2013</t>
  </si>
  <si>
    <t>12/9/2013 - 7345</t>
  </si>
  <si>
    <t>12/9/2013 - 7344</t>
  </si>
  <si>
    <t>12/30/13 - 7346</t>
  </si>
  <si>
    <t>11/6/13 - 6635</t>
  </si>
  <si>
    <t>Payroll - October 2013 paid 11/6/13</t>
  </si>
  <si>
    <t>11/06/13 - 6636</t>
  </si>
  <si>
    <t>12/30/13 - 7347</t>
  </si>
  <si>
    <t>Payroll October 2013 paid 11/6/13</t>
  </si>
  <si>
    <t>11/6/2013 - 6637</t>
  </si>
  <si>
    <t>12/30/13 - 7348</t>
  </si>
  <si>
    <t>F&amp;A November 2013</t>
  </si>
  <si>
    <t>F&amp;A December 2013</t>
  </si>
  <si>
    <t>ESTIMATED</t>
  </si>
  <si>
    <t>December</t>
  </si>
  <si>
    <t>Benefits for December work</t>
  </si>
  <si>
    <t>Payroll IDCs for December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</si>
</sst>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60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Fill="1"/>
    <xf numFmtId="0" fontId="0" fillId="0" borderId="0" xfId="0" quotePrefix="1"/>
    <xf numFmtId="165" fontId="2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64" fontId="0" fillId="0" borderId="0" xfId="0" applyNumberFormat="1" applyFill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/>
    <xf numFmtId="14" fontId="0" fillId="0" borderId="0" xfId="0" applyNumberForma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4" fontId="6" fillId="0" borderId="0" xfId="3" applyNumberFormat="1" applyFont="1" applyFill="1" applyBorder="1" applyAlignment="1">
      <alignment horizontal="left" vertical="top" wrapText="1"/>
    </xf>
    <xf numFmtId="0" fontId="0" fillId="0" borderId="0" xfId="0" applyFont="1"/>
    <xf numFmtId="165" fontId="0" fillId="0" borderId="0" xfId="0" applyNumberFormat="1" applyFont="1"/>
    <xf numFmtId="17" fontId="6" fillId="0" borderId="0" xfId="3" applyNumberFormat="1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zoomScaleNormal="100" workbookViewId="0">
      <pane ySplit="6" topLeftCell="A7" activePane="bottomLeft" state="frozen"/>
      <selection pane="bottomLeft" activeCell="B6" sqref="B6:B84"/>
    </sheetView>
  </sheetViews>
  <sheetFormatPr defaultRowHeight="15" x14ac:dyDescent="0.25"/>
  <cols>
    <col min="1" max="1" width="16.28515625" customWidth="1"/>
    <col min="2" max="2" width="19.140625" bestFit="1" customWidth="1"/>
    <col min="3" max="3" width="19.140625" style="16" customWidth="1"/>
    <col min="4" max="4" width="16.140625" customWidth="1"/>
    <col min="5" max="5" width="41.28515625" customWidth="1"/>
    <col min="6" max="6" width="12.5703125" customWidth="1"/>
    <col min="7" max="10" width="12.28515625" customWidth="1"/>
    <col min="11" max="11" width="13.42578125" customWidth="1"/>
    <col min="12" max="12" width="14.140625" customWidth="1"/>
    <col min="13" max="13" width="9.140625" customWidth="1"/>
    <col min="14" max="14" width="42.5703125" bestFit="1" customWidth="1"/>
    <col min="15" max="15" width="19.5703125" customWidth="1"/>
    <col min="16" max="16" width="13.140625" bestFit="1" customWidth="1"/>
  </cols>
  <sheetData>
    <row r="1" spans="1:17" ht="20.25" customHeight="1" x14ac:dyDescent="0.25">
      <c r="A1" s="4" t="s">
        <v>35</v>
      </c>
    </row>
    <row r="2" spans="1:17" ht="23.25" customHeight="1" x14ac:dyDescent="0.25">
      <c r="A2" s="18" t="s">
        <v>31</v>
      </c>
      <c r="B2" s="2">
        <v>40817</v>
      </c>
      <c r="C2" s="18" t="s">
        <v>32</v>
      </c>
      <c r="D2" s="28">
        <v>150000</v>
      </c>
      <c r="E2" s="19" t="s">
        <v>12</v>
      </c>
      <c r="I2" s="19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17" t="s">
        <v>36</v>
      </c>
      <c r="B3" s="2">
        <v>41912</v>
      </c>
      <c r="C3" s="18" t="s">
        <v>33</v>
      </c>
      <c r="D3" s="25">
        <v>0.42499999999999999</v>
      </c>
      <c r="E3" s="19" t="s">
        <v>14</v>
      </c>
      <c r="G3" s="15"/>
      <c r="H3" s="1"/>
      <c r="I3" s="15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8" t="s">
        <v>30</v>
      </c>
      <c r="B4" s="20">
        <v>41653</v>
      </c>
      <c r="C4" s="18" t="s">
        <v>34</v>
      </c>
      <c r="D4" s="28">
        <f>D2-L6</f>
        <v>125169.72</v>
      </c>
      <c r="E4" s="16"/>
    </row>
    <row r="5" spans="1:17" ht="15" customHeight="1" x14ac:dyDescent="0.25">
      <c r="A5" s="4"/>
      <c r="B5" s="4"/>
      <c r="C5" s="17"/>
      <c r="D5" s="4"/>
      <c r="E5" s="4"/>
      <c r="F5" s="29" t="s">
        <v>2</v>
      </c>
      <c r="G5" s="29" t="s">
        <v>3</v>
      </c>
      <c r="H5" s="29" t="s">
        <v>37</v>
      </c>
      <c r="I5" s="30" t="s">
        <v>2</v>
      </c>
      <c r="J5" s="30" t="s">
        <v>3</v>
      </c>
      <c r="K5" s="26" t="s">
        <v>38</v>
      </c>
      <c r="L5" s="26" t="s">
        <v>39</v>
      </c>
      <c r="M5" s="26" t="s">
        <v>40</v>
      </c>
      <c r="N5" s="27" t="s">
        <v>11</v>
      </c>
      <c r="O5" s="58" t="s">
        <v>13</v>
      </c>
      <c r="P5" s="4"/>
    </row>
    <row r="6" spans="1:17" ht="15.75" thickBot="1" x14ac:dyDescent="0.3">
      <c r="A6" s="5" t="s">
        <v>0</v>
      </c>
      <c r="B6" s="5"/>
      <c r="C6" s="14" t="s">
        <v>29</v>
      </c>
      <c r="D6" s="6" t="s">
        <v>10</v>
      </c>
      <c r="E6" s="5" t="s">
        <v>1</v>
      </c>
      <c r="F6" s="28">
        <f>SUM(F7:F1120)</f>
        <v>27389.39</v>
      </c>
      <c r="G6" s="28">
        <f>SUM(G7:G1120)</f>
        <v>0</v>
      </c>
      <c r="H6" s="28">
        <f>SUM(H7:H1120)</f>
        <v>24830.28</v>
      </c>
      <c r="I6" s="28">
        <f>SUM(I7:I1120)</f>
        <v>0</v>
      </c>
      <c r="J6" s="28">
        <f>SUM(J7:J1120)</f>
        <v>0</v>
      </c>
      <c r="K6" s="28">
        <f>SUM(K7:K1120)</f>
        <v>0</v>
      </c>
      <c r="L6" s="28">
        <f>SUM(L7:L1120)</f>
        <v>24830.28</v>
      </c>
      <c r="M6" s="28"/>
      <c r="N6" s="22"/>
      <c r="O6" s="59"/>
      <c r="P6" s="57" t="s">
        <v>7</v>
      </c>
      <c r="Q6" s="57"/>
    </row>
    <row r="7" spans="1:17" x14ac:dyDescent="0.25">
      <c r="A7" s="31" t="s">
        <v>41</v>
      </c>
      <c r="B7" s="32"/>
      <c r="C7" t="s">
        <v>4</v>
      </c>
      <c r="D7" t="s">
        <v>8</v>
      </c>
      <c r="E7" s="33" t="s">
        <v>43</v>
      </c>
      <c r="F7" s="3">
        <v>72.45</v>
      </c>
      <c r="G7" s="3"/>
      <c r="H7" s="3">
        <f>F7+G7</f>
        <v>72.45</v>
      </c>
      <c r="I7" s="9"/>
      <c r="J7" s="9">
        <f>IF(D7="Y", (I7*$D$3),0)</f>
        <v>0</v>
      </c>
      <c r="K7" s="9">
        <f>IF(H7&gt;0, 0, I7+J7)</f>
        <v>0</v>
      </c>
      <c r="L7" s="24">
        <f t="shared" ref="L7:L86" si="0">H7+K7</f>
        <v>72.45</v>
      </c>
      <c r="M7" s="3"/>
    </row>
    <row r="8" spans="1:17" x14ac:dyDescent="0.25">
      <c r="A8" s="31" t="s">
        <v>42</v>
      </c>
      <c r="B8" s="32"/>
      <c r="C8" t="s">
        <v>4</v>
      </c>
      <c r="D8" t="s">
        <v>8</v>
      </c>
      <c r="E8" s="33" t="s">
        <v>44</v>
      </c>
      <c r="F8" s="3">
        <v>84.39</v>
      </c>
      <c r="G8" s="3"/>
      <c r="H8" s="3">
        <f t="shared" ref="H8:H85" si="1">F8+G8</f>
        <v>84.39</v>
      </c>
      <c r="I8" s="9"/>
      <c r="J8" s="9">
        <f>IF(D8="Y", (I8*$D$3),0)</f>
        <v>0</v>
      </c>
      <c r="K8" s="9">
        <f t="shared" ref="K8:K85" si="2">IF(H8&gt;0, 0, I8+J8)</f>
        <v>0</v>
      </c>
      <c r="L8" s="24">
        <f t="shared" si="0"/>
        <v>84.39</v>
      </c>
      <c r="M8" s="3"/>
    </row>
    <row r="9" spans="1:17" s="49" customFormat="1" x14ac:dyDescent="0.25">
      <c r="A9" s="50"/>
      <c r="B9" s="50"/>
      <c r="E9" s="50"/>
      <c r="F9" s="24"/>
      <c r="G9" s="24"/>
      <c r="H9" s="24"/>
      <c r="I9" s="9"/>
      <c r="J9" s="9"/>
      <c r="K9" s="9"/>
      <c r="L9" s="21" t="s">
        <v>61</v>
      </c>
      <c r="M9" s="28">
        <f>SUM(L7:L9)</f>
        <v>156.84</v>
      </c>
    </row>
    <row r="10" spans="1:17" s="49" customFormat="1" x14ac:dyDescent="0.25">
      <c r="A10" s="50"/>
      <c r="B10" s="50"/>
      <c r="E10" s="50"/>
      <c r="F10" s="24"/>
      <c r="G10" s="24"/>
      <c r="H10" s="24"/>
      <c r="I10" s="9"/>
      <c r="J10" s="9"/>
      <c r="K10" s="9"/>
      <c r="L10" s="24"/>
      <c r="M10" s="24"/>
    </row>
    <row r="11" spans="1:17" x14ac:dyDescent="0.25">
      <c r="A11" s="34" t="s">
        <v>45</v>
      </c>
      <c r="B11" s="35"/>
      <c r="C11" t="s">
        <v>4</v>
      </c>
      <c r="D11" t="s">
        <v>8</v>
      </c>
      <c r="E11" s="36" t="s">
        <v>44</v>
      </c>
      <c r="F11" s="3">
        <v>176.34</v>
      </c>
      <c r="G11" s="3"/>
      <c r="H11" s="3">
        <f t="shared" si="1"/>
        <v>176.34</v>
      </c>
      <c r="I11" s="9"/>
      <c r="J11" s="9">
        <f>IF(D11="Y", (I11*$D$3),0)</f>
        <v>0</v>
      </c>
      <c r="K11" s="9">
        <f t="shared" si="2"/>
        <v>0</v>
      </c>
      <c r="L11" s="24">
        <f t="shared" si="0"/>
        <v>176.34</v>
      </c>
      <c r="M11" s="3"/>
    </row>
    <row r="12" spans="1:17" s="49" customFormat="1" x14ac:dyDescent="0.25">
      <c r="A12" s="50"/>
      <c r="B12" s="50"/>
      <c r="E12" s="50"/>
      <c r="F12" s="24"/>
      <c r="G12" s="24"/>
      <c r="H12" s="24"/>
      <c r="I12" s="9"/>
      <c r="J12" s="9"/>
      <c r="K12" s="9"/>
      <c r="L12" s="21" t="s">
        <v>61</v>
      </c>
      <c r="M12" s="28">
        <f>SUM(L11:L12)</f>
        <v>176.34</v>
      </c>
    </row>
    <row r="13" spans="1:17" s="49" customFormat="1" x14ac:dyDescent="0.25">
      <c r="A13" s="50"/>
      <c r="B13" s="50"/>
      <c r="E13" s="50"/>
      <c r="F13" s="24"/>
      <c r="G13" s="24"/>
      <c r="H13" s="24"/>
      <c r="I13" s="9"/>
      <c r="J13" s="9"/>
      <c r="K13" s="9"/>
      <c r="L13" s="24"/>
      <c r="M13" s="24"/>
    </row>
    <row r="14" spans="1:17" x14ac:dyDescent="0.25">
      <c r="A14" s="37" t="s">
        <v>46</v>
      </c>
      <c r="B14" s="38"/>
      <c r="C14" t="s">
        <v>4</v>
      </c>
      <c r="D14" t="s">
        <v>8</v>
      </c>
      <c r="E14" s="39" t="s">
        <v>47</v>
      </c>
      <c r="F14" s="3">
        <v>93.75</v>
      </c>
      <c r="G14" s="3"/>
      <c r="H14" s="3">
        <f t="shared" si="1"/>
        <v>93.75</v>
      </c>
      <c r="I14" s="9"/>
      <c r="J14" s="9">
        <f t="shared" ref="J14:J22" si="3">IF(D14="Y", (I14*$D$3),0)</f>
        <v>0</v>
      </c>
      <c r="K14" s="9">
        <f t="shared" si="2"/>
        <v>0</v>
      </c>
      <c r="L14" s="24">
        <f t="shared" si="0"/>
        <v>93.75</v>
      </c>
      <c r="M14" s="3"/>
      <c r="Q14" s="3"/>
    </row>
    <row r="15" spans="1:17" s="49" customFormat="1" x14ac:dyDescent="0.25">
      <c r="A15" s="50" t="s">
        <v>62</v>
      </c>
      <c r="B15" s="51"/>
      <c r="C15" s="49" t="s">
        <v>4</v>
      </c>
      <c r="D15" s="49" t="s">
        <v>8</v>
      </c>
      <c r="E15" s="50" t="s">
        <v>63</v>
      </c>
      <c r="F15" s="24">
        <v>778.96</v>
      </c>
      <c r="G15" s="24"/>
      <c r="H15" s="24">
        <f t="shared" ref="H15:H16" si="4">F15+G15</f>
        <v>778.96</v>
      </c>
      <c r="I15" s="9"/>
      <c r="J15" s="9">
        <f t="shared" si="3"/>
        <v>0</v>
      </c>
      <c r="K15" s="9">
        <f t="shared" ref="K15" si="5">IF(H15&gt;0, 0, I15+J15)</f>
        <v>0</v>
      </c>
      <c r="L15" s="24">
        <f t="shared" ref="L15" si="6">H15+K15</f>
        <v>778.96</v>
      </c>
      <c r="M15" s="24"/>
      <c r="Q15" s="24"/>
    </row>
    <row r="16" spans="1:17" s="49" customFormat="1" x14ac:dyDescent="0.25">
      <c r="A16" s="50" t="s">
        <v>76</v>
      </c>
      <c r="B16" s="51"/>
      <c r="C16" s="49" t="s">
        <v>4</v>
      </c>
      <c r="D16" s="49" t="s">
        <v>8</v>
      </c>
      <c r="E16" s="50" t="s">
        <v>77</v>
      </c>
      <c r="F16" s="24">
        <v>173.53</v>
      </c>
      <c r="G16" s="24"/>
      <c r="H16" s="24">
        <f t="shared" si="4"/>
        <v>173.53</v>
      </c>
      <c r="I16" s="9"/>
      <c r="J16" s="9">
        <f t="shared" si="3"/>
        <v>0</v>
      </c>
      <c r="K16" s="9">
        <f t="shared" ref="K16" si="7">IF(H16&gt;0, 0, I16+J16)</f>
        <v>0</v>
      </c>
      <c r="L16" s="24">
        <f t="shared" ref="L16" si="8">H16+K16</f>
        <v>173.53</v>
      </c>
      <c r="M16" s="24"/>
      <c r="Q16" s="24"/>
    </row>
    <row r="17" spans="1:17" s="49" customFormat="1" x14ac:dyDescent="0.25">
      <c r="A17" s="50" t="s">
        <v>74</v>
      </c>
      <c r="B17" s="51"/>
      <c r="C17" s="53" t="s">
        <v>4</v>
      </c>
      <c r="D17" s="53" t="s">
        <v>8</v>
      </c>
      <c r="E17" s="50" t="s">
        <v>75</v>
      </c>
      <c r="F17" s="54">
        <v>19.28</v>
      </c>
      <c r="G17" s="54"/>
      <c r="H17" s="54">
        <f t="shared" ref="H17:H21" si="9">F17+G17</f>
        <v>19.28</v>
      </c>
      <c r="I17" s="54"/>
      <c r="J17" s="54">
        <f t="shared" si="3"/>
        <v>0</v>
      </c>
      <c r="K17" s="54">
        <f t="shared" ref="K17" si="10">IF(H17&gt;0, 0, I17+J17)</f>
        <v>0</v>
      </c>
      <c r="L17" s="54">
        <f t="shared" ref="L17" si="11">H17+K17</f>
        <v>19.28</v>
      </c>
      <c r="M17" s="24"/>
      <c r="Q17" s="24"/>
    </row>
    <row r="18" spans="1:17" s="49" customFormat="1" x14ac:dyDescent="0.25">
      <c r="A18" s="50" t="s">
        <v>89</v>
      </c>
      <c r="B18" s="51"/>
      <c r="C18" s="53" t="s">
        <v>4</v>
      </c>
      <c r="D18" s="53" t="s">
        <v>8</v>
      </c>
      <c r="E18" s="50" t="s">
        <v>90</v>
      </c>
      <c r="F18" s="54">
        <v>219.81</v>
      </c>
      <c r="G18" s="54"/>
      <c r="H18" s="54">
        <f t="shared" si="9"/>
        <v>219.81</v>
      </c>
      <c r="I18" s="54"/>
      <c r="J18" s="54">
        <f t="shared" si="3"/>
        <v>0</v>
      </c>
      <c r="K18" s="54">
        <f t="shared" ref="K18" si="12">IF(H18&gt;0, 0, I18+J18)</f>
        <v>0</v>
      </c>
      <c r="L18" s="54">
        <f t="shared" ref="L18" si="13">H18+K18</f>
        <v>219.81</v>
      </c>
      <c r="M18" s="24"/>
      <c r="Q18" s="24"/>
    </row>
    <row r="19" spans="1:17" s="49" customFormat="1" x14ac:dyDescent="0.25">
      <c r="A19" s="50" t="s">
        <v>109</v>
      </c>
      <c r="B19" s="51"/>
      <c r="C19" s="53" t="s">
        <v>4</v>
      </c>
      <c r="D19" s="53" t="s">
        <v>8</v>
      </c>
      <c r="E19" s="50" t="s">
        <v>110</v>
      </c>
      <c r="F19" s="54">
        <v>740.26</v>
      </c>
      <c r="G19" s="54"/>
      <c r="H19" s="54">
        <f t="shared" si="9"/>
        <v>740.26</v>
      </c>
      <c r="I19" s="54"/>
      <c r="J19" s="54">
        <f t="shared" ref="J19:J20" si="14">IF(D19="Y", (I19*$D$3),0)</f>
        <v>0</v>
      </c>
      <c r="K19" s="54">
        <f t="shared" ref="K19:K20" si="15">IF(H19&gt;0, 0, I19+J19)</f>
        <v>0</v>
      </c>
      <c r="L19" s="54">
        <f t="shared" ref="L19:L20" si="16">H19+K19</f>
        <v>740.26</v>
      </c>
      <c r="M19" s="24"/>
      <c r="Q19" s="24"/>
    </row>
    <row r="20" spans="1:17" s="49" customFormat="1" x14ac:dyDescent="0.25">
      <c r="A20" s="50" t="s">
        <v>112</v>
      </c>
      <c r="B20" s="51"/>
      <c r="C20" s="53" t="s">
        <v>4</v>
      </c>
      <c r="D20" s="53" t="s">
        <v>8</v>
      </c>
      <c r="E20" s="50" t="s">
        <v>111</v>
      </c>
      <c r="F20" s="54">
        <v>1171.76</v>
      </c>
      <c r="G20" s="54"/>
      <c r="H20" s="54">
        <f t="shared" si="9"/>
        <v>1171.76</v>
      </c>
      <c r="I20" s="54"/>
      <c r="J20" s="54">
        <f t="shared" si="14"/>
        <v>0</v>
      </c>
      <c r="K20" s="54">
        <f t="shared" si="15"/>
        <v>0</v>
      </c>
      <c r="L20" s="54">
        <f t="shared" si="16"/>
        <v>1171.76</v>
      </c>
      <c r="M20" s="24"/>
      <c r="Q20" s="24"/>
    </row>
    <row r="21" spans="1:17" s="49" customFormat="1" x14ac:dyDescent="0.25">
      <c r="A21" s="50" t="s">
        <v>124</v>
      </c>
      <c r="B21" s="51"/>
      <c r="C21" s="53" t="s">
        <v>4</v>
      </c>
      <c r="D21" s="53" t="s">
        <v>8</v>
      </c>
      <c r="E21" s="50" t="s">
        <v>125</v>
      </c>
      <c r="F21" s="54">
        <v>1611.17</v>
      </c>
      <c r="G21" s="54"/>
      <c r="H21" s="54">
        <f t="shared" si="9"/>
        <v>1611.17</v>
      </c>
      <c r="I21" s="54"/>
      <c r="J21" s="54">
        <f t="shared" ref="J21" si="17">IF(D21="Y", (I21*$D$3),0)</f>
        <v>0</v>
      </c>
      <c r="K21" s="54">
        <f t="shared" ref="K21" si="18">IF(H21&gt;0, 0, I21+J21)</f>
        <v>0</v>
      </c>
      <c r="L21" s="54">
        <f t="shared" ref="L21" si="19">H21+K21</f>
        <v>1611.17</v>
      </c>
      <c r="M21" s="24"/>
      <c r="Q21" s="24"/>
    </row>
    <row r="22" spans="1:17" s="49" customFormat="1" x14ac:dyDescent="0.25">
      <c r="A22" s="50"/>
      <c r="B22" s="51"/>
      <c r="C22" s="53"/>
      <c r="D22" s="53"/>
      <c r="E22" s="50"/>
      <c r="F22" s="54"/>
      <c r="G22" s="54"/>
      <c r="H22" s="54">
        <f t="shared" ref="H22" si="20">F22+G22</f>
        <v>0</v>
      </c>
      <c r="I22" s="54"/>
      <c r="J22" s="54">
        <f t="shared" si="3"/>
        <v>0</v>
      </c>
      <c r="K22" s="54">
        <f t="shared" ref="K22" si="21">IF(H22&gt;0, 0, I22+J22)</f>
        <v>0</v>
      </c>
      <c r="L22" s="54">
        <f t="shared" ref="L22" si="22">H22+K22</f>
        <v>0</v>
      </c>
      <c r="M22" s="24"/>
      <c r="Q22" s="24"/>
    </row>
    <row r="23" spans="1:17" s="49" customFormat="1" x14ac:dyDescent="0.25">
      <c r="A23" s="50"/>
      <c r="B23" s="51"/>
      <c r="E23" s="50"/>
      <c r="F23" s="24"/>
      <c r="G23" s="24"/>
      <c r="H23" s="24"/>
      <c r="I23" s="9"/>
      <c r="J23" s="9"/>
      <c r="K23" s="9"/>
      <c r="L23" s="21" t="s">
        <v>61</v>
      </c>
      <c r="M23" s="28">
        <f>SUM(L14:L23)</f>
        <v>4808.5200000000004</v>
      </c>
      <c r="Q23" s="24"/>
    </row>
    <row r="24" spans="1:17" s="49" customFormat="1" x14ac:dyDescent="0.25">
      <c r="A24" s="50"/>
      <c r="B24" s="51"/>
      <c r="E24" s="50"/>
      <c r="F24" s="24"/>
      <c r="G24" s="24"/>
      <c r="H24" s="24"/>
      <c r="I24" s="9"/>
      <c r="J24" s="9"/>
      <c r="K24" s="9"/>
      <c r="L24" s="21"/>
      <c r="M24" s="28"/>
      <c r="Q24" s="24"/>
    </row>
    <row r="25" spans="1:17" s="49" customFormat="1" x14ac:dyDescent="0.25">
      <c r="A25" s="50" t="s">
        <v>78</v>
      </c>
      <c r="B25" s="51"/>
      <c r="C25" s="49" t="s">
        <v>4</v>
      </c>
      <c r="D25" s="49" t="s">
        <v>8</v>
      </c>
      <c r="E25" s="50" t="s">
        <v>81</v>
      </c>
      <c r="F25" s="24">
        <v>259.95999999999998</v>
      </c>
      <c r="G25" s="24"/>
      <c r="H25" s="24">
        <f t="shared" ref="H25:H32" si="23">F25+G25</f>
        <v>259.95999999999998</v>
      </c>
      <c r="I25" s="9"/>
      <c r="J25" s="9">
        <f>IF(D25="Y", (I25*$D$3),0)</f>
        <v>0</v>
      </c>
      <c r="K25" s="9">
        <f t="shared" ref="K25:K32" si="24">IF(H25&gt;0, 0, I25+J25)</f>
        <v>0</v>
      </c>
      <c r="L25" s="24">
        <f t="shared" ref="L25:L32" si="25">H25+K25</f>
        <v>259.95999999999998</v>
      </c>
      <c r="M25" s="24"/>
      <c r="Q25" s="24"/>
    </row>
    <row r="26" spans="1:17" s="49" customFormat="1" x14ac:dyDescent="0.25">
      <c r="A26" s="50" t="s">
        <v>79</v>
      </c>
      <c r="B26" s="51"/>
      <c r="C26" s="49" t="s">
        <v>4</v>
      </c>
      <c r="D26" s="49" t="s">
        <v>8</v>
      </c>
      <c r="E26" s="50" t="s">
        <v>82</v>
      </c>
      <c r="F26" s="24">
        <v>560</v>
      </c>
      <c r="G26" s="24"/>
      <c r="H26" s="24">
        <f t="shared" si="23"/>
        <v>560</v>
      </c>
      <c r="I26" s="9"/>
      <c r="J26" s="9">
        <f>IF(D26="Y", (I26*$D$3),0)</f>
        <v>0</v>
      </c>
      <c r="K26" s="9">
        <f t="shared" si="24"/>
        <v>0</v>
      </c>
      <c r="L26" s="24">
        <f t="shared" si="25"/>
        <v>560</v>
      </c>
      <c r="M26" s="24"/>
      <c r="Q26" s="24"/>
    </row>
    <row r="27" spans="1:17" s="49" customFormat="1" x14ac:dyDescent="0.25">
      <c r="A27" s="50" t="s">
        <v>93</v>
      </c>
      <c r="B27" s="51"/>
      <c r="C27" s="49" t="s">
        <v>4</v>
      </c>
      <c r="D27" s="49" t="s">
        <v>8</v>
      </c>
      <c r="E27" s="50" t="s">
        <v>92</v>
      </c>
      <c r="F27" s="54">
        <v>265.05</v>
      </c>
      <c r="G27" s="54"/>
      <c r="H27" s="54">
        <f t="shared" si="23"/>
        <v>265.05</v>
      </c>
      <c r="I27" s="54"/>
      <c r="J27" s="54">
        <f>IF(D27="Y", (I27*$D$3),0)</f>
        <v>0</v>
      </c>
      <c r="K27" s="54">
        <f t="shared" si="24"/>
        <v>0</v>
      </c>
      <c r="L27" s="54">
        <f t="shared" si="25"/>
        <v>265.05</v>
      </c>
      <c r="M27" s="24"/>
      <c r="Q27" s="24"/>
    </row>
    <row r="28" spans="1:17" s="49" customFormat="1" x14ac:dyDescent="0.25">
      <c r="A28" s="50" t="s">
        <v>104</v>
      </c>
      <c r="B28" s="51"/>
      <c r="C28" s="49" t="s">
        <v>4</v>
      </c>
      <c r="D28" s="49" t="s">
        <v>8</v>
      </c>
      <c r="E28" s="50" t="s">
        <v>105</v>
      </c>
      <c r="F28" s="54">
        <v>159.30000000000001</v>
      </c>
      <c r="G28" s="54"/>
      <c r="H28" s="54">
        <f t="shared" ref="H28:H31" si="26">F28+G28</f>
        <v>159.30000000000001</v>
      </c>
      <c r="I28" s="54"/>
      <c r="J28" s="54">
        <f>IF(D28="Y", (I28*$D$3),0)</f>
        <v>0</v>
      </c>
      <c r="K28" s="54">
        <f t="shared" ref="K28" si="27">IF(H28&gt;0, 0, I28+J28)</f>
        <v>0</v>
      </c>
      <c r="L28" s="54">
        <f t="shared" ref="L28" si="28">H28+K28</f>
        <v>159.30000000000001</v>
      </c>
      <c r="M28" s="24"/>
      <c r="Q28" s="24"/>
    </row>
    <row r="29" spans="1:17" s="49" customFormat="1" x14ac:dyDescent="0.25">
      <c r="A29" s="50" t="s">
        <v>115</v>
      </c>
      <c r="B29" s="51"/>
      <c r="C29" s="49" t="s">
        <v>4</v>
      </c>
      <c r="D29" s="49" t="s">
        <v>8</v>
      </c>
      <c r="E29" s="50" t="s">
        <v>116</v>
      </c>
      <c r="F29" s="54">
        <v>285.16000000000003</v>
      </c>
      <c r="G29" s="54"/>
      <c r="H29" s="54">
        <f t="shared" si="26"/>
        <v>285.16000000000003</v>
      </c>
      <c r="I29" s="54"/>
      <c r="J29" s="54">
        <f t="shared" ref="J29:J30" si="29">IF(D29="Y", (I29*$D$3),0)</f>
        <v>0</v>
      </c>
      <c r="K29" s="54">
        <f t="shared" ref="K29:K30" si="30">IF(H29&gt;0, 0, I29+J29)</f>
        <v>0</v>
      </c>
      <c r="L29" s="54">
        <f t="shared" ref="L29:L30" si="31">H29+K29</f>
        <v>285.16000000000003</v>
      </c>
      <c r="M29" s="24"/>
      <c r="Q29" s="24"/>
    </row>
    <row r="30" spans="1:17" s="49" customFormat="1" x14ac:dyDescent="0.25">
      <c r="A30" s="50" t="s">
        <v>114</v>
      </c>
      <c r="B30" s="51"/>
      <c r="C30" s="49" t="s">
        <v>4</v>
      </c>
      <c r="D30" s="49" t="s">
        <v>8</v>
      </c>
      <c r="E30" s="50" t="s">
        <v>111</v>
      </c>
      <c r="F30" s="54">
        <v>255</v>
      </c>
      <c r="G30" s="54"/>
      <c r="H30" s="54">
        <f t="shared" si="26"/>
        <v>255</v>
      </c>
      <c r="I30" s="54"/>
      <c r="J30" s="54">
        <f t="shared" si="29"/>
        <v>0</v>
      </c>
      <c r="K30" s="54">
        <f t="shared" si="30"/>
        <v>0</v>
      </c>
      <c r="L30" s="54">
        <f t="shared" si="31"/>
        <v>255</v>
      </c>
      <c r="M30" s="24"/>
      <c r="Q30" s="24"/>
    </row>
    <row r="31" spans="1:17" s="49" customFormat="1" x14ac:dyDescent="0.25">
      <c r="A31" s="50" t="s">
        <v>124</v>
      </c>
      <c r="B31" s="51"/>
      <c r="C31" s="49" t="s">
        <v>4</v>
      </c>
      <c r="D31" s="49" t="s">
        <v>8</v>
      </c>
      <c r="E31" s="50" t="s">
        <v>125</v>
      </c>
      <c r="F31" s="54">
        <v>465</v>
      </c>
      <c r="G31" s="54"/>
      <c r="H31" s="54">
        <f t="shared" si="26"/>
        <v>465</v>
      </c>
      <c r="I31" s="54"/>
      <c r="J31" s="54">
        <f t="shared" ref="J31" si="32">IF(D31="Y", (I31*$D$3),0)</f>
        <v>0</v>
      </c>
      <c r="K31" s="54">
        <f t="shared" ref="K31" si="33">IF(H31&gt;0, 0, I31+J31)</f>
        <v>0</v>
      </c>
      <c r="L31" s="54">
        <f t="shared" ref="L31" si="34">H31+K31</f>
        <v>465</v>
      </c>
      <c r="M31" s="24"/>
      <c r="Q31" s="24"/>
    </row>
    <row r="32" spans="1:17" s="49" customFormat="1" x14ac:dyDescent="0.25">
      <c r="A32" s="50"/>
      <c r="B32" s="51"/>
      <c r="C32" s="53"/>
      <c r="D32" s="53"/>
      <c r="E32" s="50"/>
      <c r="F32" s="54"/>
      <c r="G32" s="54"/>
      <c r="H32" s="54">
        <f t="shared" si="23"/>
        <v>0</v>
      </c>
      <c r="I32" s="54"/>
      <c r="J32" s="54">
        <f>IF(D32="Y", (I32*$D$3),0)</f>
        <v>0</v>
      </c>
      <c r="K32" s="54">
        <f t="shared" si="24"/>
        <v>0</v>
      </c>
      <c r="L32" s="54">
        <f t="shared" si="25"/>
        <v>0</v>
      </c>
      <c r="M32" s="24"/>
      <c r="Q32" s="24"/>
    </row>
    <row r="33" spans="1:17" s="49" customFormat="1" x14ac:dyDescent="0.25">
      <c r="A33" s="50"/>
      <c r="B33" s="51"/>
      <c r="E33" s="50"/>
      <c r="F33" s="24"/>
      <c r="G33" s="24"/>
      <c r="H33" s="24"/>
      <c r="I33" s="9"/>
      <c r="J33" s="9"/>
      <c r="K33" s="9"/>
      <c r="L33" s="21" t="s">
        <v>61</v>
      </c>
      <c r="M33" s="28">
        <f>SUM(L25:L33)</f>
        <v>2249.4700000000003</v>
      </c>
      <c r="Q33" s="24"/>
    </row>
    <row r="34" spans="1:17" s="49" customFormat="1" x14ac:dyDescent="0.25">
      <c r="A34" s="50"/>
      <c r="B34" s="51"/>
      <c r="E34" s="50"/>
      <c r="F34" s="24"/>
      <c r="G34" s="24"/>
      <c r="H34" s="24"/>
      <c r="I34" s="9"/>
      <c r="J34" s="9"/>
      <c r="K34" s="9"/>
      <c r="L34" s="21"/>
      <c r="M34" s="28"/>
      <c r="Q34" s="24"/>
    </row>
    <row r="35" spans="1:17" s="49" customFormat="1" x14ac:dyDescent="0.25">
      <c r="A35" s="50" t="s">
        <v>80</v>
      </c>
      <c r="B35" s="51"/>
      <c r="C35" s="49" t="s">
        <v>4</v>
      </c>
      <c r="D35" s="49" t="s">
        <v>8</v>
      </c>
      <c r="E35" s="50" t="s">
        <v>83</v>
      </c>
      <c r="F35" s="24">
        <v>104.85</v>
      </c>
      <c r="G35" s="24"/>
      <c r="H35" s="24">
        <f t="shared" ref="H35:H37" si="35">F35+G35</f>
        <v>104.85</v>
      </c>
      <c r="I35" s="9"/>
      <c r="J35" s="9">
        <f>IF(D35="Y", (I35*$D$3),0)</f>
        <v>0</v>
      </c>
      <c r="K35" s="9">
        <f t="shared" ref="K35:K37" si="36">IF(H35&gt;0, 0, I35+J35)</f>
        <v>0</v>
      </c>
      <c r="L35" s="24">
        <f t="shared" ref="L35:L37" si="37">H35+K35</f>
        <v>104.85</v>
      </c>
      <c r="M35" s="24"/>
      <c r="Q35" s="24"/>
    </row>
    <row r="36" spans="1:17" s="49" customFormat="1" x14ac:dyDescent="0.25">
      <c r="A36" s="50" t="s">
        <v>91</v>
      </c>
      <c r="B36" s="51"/>
      <c r="C36" s="53" t="s">
        <v>4</v>
      </c>
      <c r="D36" s="53" t="s">
        <v>8</v>
      </c>
      <c r="E36" s="50" t="s">
        <v>92</v>
      </c>
      <c r="F36" s="54">
        <v>264.14999999999998</v>
      </c>
      <c r="G36" s="54"/>
      <c r="H36" s="54">
        <f t="shared" si="35"/>
        <v>264.14999999999998</v>
      </c>
      <c r="I36" s="54"/>
      <c r="J36" s="54">
        <f>IF(D36="Y", (I36*$D$3),0)</f>
        <v>0</v>
      </c>
      <c r="K36" s="54">
        <f t="shared" si="36"/>
        <v>0</v>
      </c>
      <c r="L36" s="54">
        <f t="shared" si="37"/>
        <v>264.14999999999998</v>
      </c>
      <c r="M36" s="24"/>
      <c r="Q36" s="24"/>
    </row>
    <row r="37" spans="1:17" s="49" customFormat="1" x14ac:dyDescent="0.25">
      <c r="A37" s="50"/>
      <c r="B37" s="51"/>
      <c r="C37" s="53"/>
      <c r="D37" s="53"/>
      <c r="E37" s="50"/>
      <c r="F37" s="54"/>
      <c r="G37" s="54"/>
      <c r="H37" s="54">
        <f t="shared" si="35"/>
        <v>0</v>
      </c>
      <c r="I37" s="54"/>
      <c r="J37" s="54">
        <f>IF(D37="Y", (I37*$D$3),0)</f>
        <v>0</v>
      </c>
      <c r="K37" s="54">
        <f t="shared" si="36"/>
        <v>0</v>
      </c>
      <c r="L37" s="54">
        <f t="shared" si="37"/>
        <v>0</v>
      </c>
      <c r="M37" s="24"/>
      <c r="Q37" s="24"/>
    </row>
    <row r="38" spans="1:17" s="49" customFormat="1" x14ac:dyDescent="0.25">
      <c r="A38" s="50"/>
      <c r="B38" s="51"/>
      <c r="E38" s="50"/>
      <c r="F38" s="24"/>
      <c r="G38" s="24"/>
      <c r="H38" s="24"/>
      <c r="I38" s="9"/>
      <c r="J38" s="9"/>
      <c r="K38" s="9"/>
      <c r="L38" s="21" t="s">
        <v>61</v>
      </c>
      <c r="M38" s="28">
        <f>SUM(L34:L38)</f>
        <v>369</v>
      </c>
      <c r="Q38" s="24"/>
    </row>
    <row r="39" spans="1:17" s="49" customFormat="1" x14ac:dyDescent="0.25">
      <c r="A39" s="50"/>
      <c r="B39" s="51"/>
      <c r="E39" s="50"/>
      <c r="F39" s="24"/>
      <c r="G39" s="24"/>
      <c r="H39" s="24"/>
      <c r="I39" s="9"/>
      <c r="J39" s="9"/>
      <c r="K39" s="9"/>
      <c r="L39" s="21"/>
      <c r="M39" s="28"/>
      <c r="Q39" s="24"/>
    </row>
    <row r="40" spans="1:17" s="49" customFormat="1" x14ac:dyDescent="0.25">
      <c r="A40" s="50" t="s">
        <v>124</v>
      </c>
      <c r="B40" s="51"/>
      <c r="C40" s="49" t="s">
        <v>4</v>
      </c>
      <c r="D40" s="49" t="s">
        <v>8</v>
      </c>
      <c r="E40" s="50" t="s">
        <v>125</v>
      </c>
      <c r="F40" s="24">
        <v>87.46</v>
      </c>
      <c r="G40" s="24"/>
      <c r="H40" s="24">
        <f t="shared" ref="H40:H42" si="38">F40+G40</f>
        <v>87.46</v>
      </c>
      <c r="I40" s="9"/>
      <c r="J40" s="9">
        <f>IF(D40="Y", (I40*$D$3),0)</f>
        <v>0</v>
      </c>
      <c r="K40" s="9">
        <f t="shared" ref="K40:K42" si="39">IF(H40&gt;0, 0, I40+J40)</f>
        <v>0</v>
      </c>
      <c r="L40" s="24">
        <f t="shared" ref="L40:L42" si="40">H40+K40</f>
        <v>87.46</v>
      </c>
      <c r="M40" s="24"/>
      <c r="Q40" s="24"/>
    </row>
    <row r="41" spans="1:17" s="49" customFormat="1" x14ac:dyDescent="0.25">
      <c r="A41" s="50"/>
      <c r="B41" s="51"/>
      <c r="C41" s="53"/>
      <c r="D41" s="53"/>
      <c r="E41" s="50"/>
      <c r="F41" s="54"/>
      <c r="G41" s="54"/>
      <c r="H41" s="54">
        <f t="shared" si="38"/>
        <v>0</v>
      </c>
      <c r="I41" s="54"/>
      <c r="J41" s="54">
        <f>IF(D41="Y", (I41*$D$3),0)</f>
        <v>0</v>
      </c>
      <c r="K41" s="54">
        <f t="shared" si="39"/>
        <v>0</v>
      </c>
      <c r="L41" s="54">
        <f t="shared" si="40"/>
        <v>0</v>
      </c>
      <c r="M41" s="24"/>
      <c r="Q41" s="24"/>
    </row>
    <row r="42" spans="1:17" s="49" customFormat="1" x14ac:dyDescent="0.25">
      <c r="A42" s="50"/>
      <c r="B42" s="51"/>
      <c r="C42" s="53"/>
      <c r="D42" s="53"/>
      <c r="E42" s="50"/>
      <c r="F42" s="54"/>
      <c r="G42" s="54"/>
      <c r="H42" s="54">
        <f t="shared" si="38"/>
        <v>0</v>
      </c>
      <c r="I42" s="54"/>
      <c r="J42" s="54">
        <f>IF(D42="Y", (I42*$D$3),0)</f>
        <v>0</v>
      </c>
      <c r="K42" s="54">
        <f t="shared" si="39"/>
        <v>0</v>
      </c>
      <c r="L42" s="54">
        <f t="shared" si="40"/>
        <v>0</v>
      </c>
      <c r="M42" s="24"/>
      <c r="Q42" s="24"/>
    </row>
    <row r="43" spans="1:17" s="49" customFormat="1" x14ac:dyDescent="0.25">
      <c r="A43" s="50"/>
      <c r="B43" s="51"/>
      <c r="E43" s="50"/>
      <c r="F43" s="24"/>
      <c r="G43" s="24"/>
      <c r="H43" s="24"/>
      <c r="I43" s="9"/>
      <c r="J43" s="9"/>
      <c r="K43" s="9"/>
      <c r="L43" s="21" t="s">
        <v>61</v>
      </c>
      <c r="M43" s="28">
        <f>SUM(L39:L43)</f>
        <v>87.46</v>
      </c>
      <c r="Q43" s="24"/>
    </row>
    <row r="44" spans="1:17" s="49" customFormat="1" x14ac:dyDescent="0.25">
      <c r="A44" s="50"/>
      <c r="B44" s="51"/>
      <c r="E44" s="50"/>
      <c r="F44" s="24"/>
      <c r="G44" s="24"/>
      <c r="H44" s="24"/>
      <c r="I44" s="9"/>
      <c r="J44" s="9"/>
      <c r="K44" s="9"/>
      <c r="L44" s="21"/>
      <c r="M44" s="28"/>
      <c r="Q44" s="24"/>
    </row>
    <row r="45" spans="1:17" s="49" customFormat="1" x14ac:dyDescent="0.25">
      <c r="A45" s="51" t="s">
        <v>48</v>
      </c>
      <c r="B45" s="50"/>
      <c r="C45" s="49" t="s">
        <v>4</v>
      </c>
      <c r="D45" s="49" t="s">
        <v>8</v>
      </c>
      <c r="E45" s="50" t="s">
        <v>63</v>
      </c>
      <c r="F45" s="24">
        <v>970</v>
      </c>
      <c r="G45" s="24"/>
      <c r="H45" s="24">
        <f t="shared" ref="H45" si="41">F45+G45</f>
        <v>970</v>
      </c>
      <c r="I45" s="9"/>
      <c r="J45" s="9">
        <f>IF(D45="Y", (I45*$D$3),0)</f>
        <v>0</v>
      </c>
      <c r="K45" s="9">
        <f t="shared" ref="K45" si="42">IF(H45&gt;0, 0, I45+J45)</f>
        <v>0</v>
      </c>
      <c r="L45" s="24">
        <f t="shared" ref="L45" si="43">H45+K45</f>
        <v>970</v>
      </c>
      <c r="M45" s="24"/>
    </row>
    <row r="46" spans="1:17" s="49" customFormat="1" x14ac:dyDescent="0.25">
      <c r="A46" s="50" t="s">
        <v>65</v>
      </c>
      <c r="B46" s="50"/>
      <c r="C46" s="53" t="s">
        <v>4</v>
      </c>
      <c r="D46" s="53" t="s">
        <v>8</v>
      </c>
      <c r="E46" s="50" t="s">
        <v>64</v>
      </c>
      <c r="F46" s="54">
        <v>1999.99</v>
      </c>
      <c r="G46" s="54"/>
      <c r="H46" s="54">
        <f t="shared" ref="H46" si="44">F46+G46</f>
        <v>1999.99</v>
      </c>
      <c r="I46" s="54"/>
      <c r="J46" s="54">
        <f>IF(D46="Y", (I46*$D$3),0)</f>
        <v>0</v>
      </c>
      <c r="K46" s="54">
        <f t="shared" ref="K46" si="45">IF(H46&gt;0, 0, I46+J46)</f>
        <v>0</v>
      </c>
      <c r="L46" s="54">
        <f t="shared" ref="L46" si="46">H46+K46</f>
        <v>1999.99</v>
      </c>
      <c r="M46" s="24"/>
    </row>
    <row r="47" spans="1:17" s="49" customFormat="1" x14ac:dyDescent="0.25">
      <c r="A47" s="50" t="s">
        <v>113</v>
      </c>
      <c r="B47" s="50"/>
      <c r="C47" s="53" t="s">
        <v>4</v>
      </c>
      <c r="D47" s="53" t="s">
        <v>8</v>
      </c>
      <c r="E47" s="50" t="s">
        <v>111</v>
      </c>
      <c r="F47" s="54">
        <v>1504.75</v>
      </c>
      <c r="G47" s="54"/>
      <c r="H47" s="54">
        <f t="shared" ref="H47" si="47">F47+G47</f>
        <v>1504.75</v>
      </c>
      <c r="I47" s="54"/>
      <c r="J47" s="54">
        <f>IF(D47="Y", (I47*$D$3),0)</f>
        <v>0</v>
      </c>
      <c r="K47" s="54">
        <f t="shared" ref="K47" si="48">IF(H47&gt;0, 0, I47+J47)</f>
        <v>0</v>
      </c>
      <c r="L47" s="54">
        <f t="shared" ref="L47" si="49">H47+K47</f>
        <v>1504.75</v>
      </c>
      <c r="M47" s="24"/>
    </row>
    <row r="48" spans="1:17" s="49" customFormat="1" x14ac:dyDescent="0.25">
      <c r="A48" s="50" t="s">
        <v>124</v>
      </c>
      <c r="B48" s="50"/>
      <c r="C48" s="53" t="s">
        <v>4</v>
      </c>
      <c r="D48" s="53" t="s">
        <v>8</v>
      </c>
      <c r="E48" s="50" t="s">
        <v>125</v>
      </c>
      <c r="F48" s="54">
        <v>2559.11</v>
      </c>
      <c r="G48" s="54"/>
      <c r="H48" s="54"/>
      <c r="I48" s="54"/>
      <c r="J48" s="54"/>
      <c r="K48" s="54"/>
      <c r="L48" s="54"/>
      <c r="M48" s="24"/>
    </row>
    <row r="49" spans="1:17" s="49" customFormat="1" x14ac:dyDescent="0.25">
      <c r="A49" s="51"/>
      <c r="B49" s="50"/>
      <c r="E49" s="50"/>
      <c r="F49" s="24"/>
      <c r="G49" s="24"/>
      <c r="H49" s="24"/>
      <c r="I49" s="9"/>
      <c r="J49" s="9"/>
      <c r="K49" s="9"/>
      <c r="L49" s="21" t="s">
        <v>61</v>
      </c>
      <c r="M49" s="28">
        <f>SUM(L45:L49)</f>
        <v>4474.74</v>
      </c>
    </row>
    <row r="50" spans="1:17" s="49" customFormat="1" x14ac:dyDescent="0.25">
      <c r="A50" s="50"/>
      <c r="B50" s="51"/>
      <c r="E50" s="50"/>
      <c r="F50" s="24"/>
      <c r="G50" s="24"/>
      <c r="H50" s="24"/>
      <c r="I50" s="9"/>
      <c r="J50" s="9"/>
      <c r="K50" s="9"/>
      <c r="L50" s="24"/>
      <c r="M50" s="24"/>
      <c r="Q50" s="24"/>
    </row>
    <row r="51" spans="1:17" x14ac:dyDescent="0.25">
      <c r="A51" s="40" t="s">
        <v>48</v>
      </c>
      <c r="B51" s="41"/>
      <c r="C51" t="s">
        <v>4</v>
      </c>
      <c r="D51" t="s">
        <v>8</v>
      </c>
      <c r="E51" s="42" t="s">
        <v>43</v>
      </c>
      <c r="F51" s="3">
        <v>40.299999999999997</v>
      </c>
      <c r="G51" s="3"/>
      <c r="H51" s="3">
        <f t="shared" si="1"/>
        <v>40.299999999999997</v>
      </c>
      <c r="I51" s="9"/>
      <c r="J51" s="9">
        <f>IF(D51="Y", (I51*$D$3),0)</f>
        <v>0</v>
      </c>
      <c r="K51" s="9">
        <f t="shared" si="2"/>
        <v>0</v>
      </c>
      <c r="L51" s="24">
        <f t="shared" si="0"/>
        <v>40.299999999999997</v>
      </c>
      <c r="M51" s="3"/>
    </row>
    <row r="52" spans="1:17" s="49" customFormat="1" x14ac:dyDescent="0.25">
      <c r="A52" s="51"/>
      <c r="B52" s="50"/>
      <c r="E52" s="50"/>
      <c r="F52" s="24"/>
      <c r="G52" s="24"/>
      <c r="H52" s="24"/>
      <c r="I52" s="9"/>
      <c r="J52" s="9"/>
      <c r="K52" s="9"/>
      <c r="L52" s="21" t="s">
        <v>61</v>
      </c>
      <c r="M52" s="28">
        <f>SUM(L51:L52)</f>
        <v>40.299999999999997</v>
      </c>
    </row>
    <row r="53" spans="1:17" s="49" customFormat="1" x14ac:dyDescent="0.25">
      <c r="A53" s="51"/>
      <c r="B53" s="50"/>
      <c r="E53" s="50"/>
      <c r="F53" s="24"/>
      <c r="G53" s="24"/>
      <c r="H53" s="24"/>
      <c r="I53" s="9"/>
      <c r="J53" s="9"/>
      <c r="K53" s="9"/>
      <c r="L53" s="24"/>
      <c r="M53" s="24"/>
    </row>
    <row r="54" spans="1:17" s="22" customFormat="1" x14ac:dyDescent="0.25">
      <c r="A54" s="23"/>
      <c r="F54" s="24"/>
      <c r="G54" s="24"/>
      <c r="H54" s="24"/>
      <c r="I54" s="9"/>
      <c r="J54" s="9"/>
      <c r="K54" s="9"/>
      <c r="L54" s="24"/>
      <c r="M54" s="24"/>
    </row>
    <row r="55" spans="1:17" x14ac:dyDescent="0.25">
      <c r="A55" s="43" t="s">
        <v>49</v>
      </c>
      <c r="C55" s="44" t="s">
        <v>5</v>
      </c>
      <c r="D55" t="s">
        <v>8</v>
      </c>
      <c r="E55" s="45" t="s">
        <v>52</v>
      </c>
      <c r="F55" s="3">
        <v>39.28</v>
      </c>
      <c r="G55" s="3"/>
      <c r="H55" s="3">
        <f t="shared" si="1"/>
        <v>39.28</v>
      </c>
      <c r="I55" s="9"/>
      <c r="J55" s="9">
        <f t="shared" ref="J55:J58" si="50">IF(D55="Y", (I55*$D$3),0)</f>
        <v>0</v>
      </c>
      <c r="K55" s="9">
        <f t="shared" si="2"/>
        <v>0</v>
      </c>
      <c r="L55" s="24">
        <f t="shared" si="0"/>
        <v>39.28</v>
      </c>
      <c r="M55" s="3"/>
    </row>
    <row r="56" spans="1:17" x14ac:dyDescent="0.25">
      <c r="A56" s="43" t="s">
        <v>50</v>
      </c>
      <c r="C56" s="44" t="s">
        <v>5</v>
      </c>
      <c r="D56" t="s">
        <v>8</v>
      </c>
      <c r="E56" s="45" t="s">
        <v>53</v>
      </c>
      <c r="F56" s="3">
        <v>93.93</v>
      </c>
      <c r="G56" s="3"/>
      <c r="H56" s="3">
        <f t="shared" si="1"/>
        <v>93.93</v>
      </c>
      <c r="I56" s="9"/>
      <c r="J56" s="9">
        <f t="shared" si="50"/>
        <v>0</v>
      </c>
      <c r="K56" s="9">
        <f t="shared" si="2"/>
        <v>0</v>
      </c>
      <c r="L56" s="24">
        <f t="shared" si="0"/>
        <v>93.93</v>
      </c>
      <c r="M56" s="3"/>
    </row>
    <row r="57" spans="1:17" x14ac:dyDescent="0.25">
      <c r="A57" s="43" t="s">
        <v>51</v>
      </c>
      <c r="C57" s="44" t="s">
        <v>5</v>
      </c>
      <c r="D57" t="s">
        <v>8</v>
      </c>
      <c r="E57" s="45" t="s">
        <v>54</v>
      </c>
      <c r="F57" s="3">
        <v>37.119999999999997</v>
      </c>
      <c r="G57" s="3"/>
      <c r="H57" s="3">
        <f t="shared" si="1"/>
        <v>37.119999999999997</v>
      </c>
      <c r="I57" s="9"/>
      <c r="J57" s="9">
        <f t="shared" si="50"/>
        <v>0</v>
      </c>
      <c r="K57" s="9">
        <f t="shared" si="2"/>
        <v>0</v>
      </c>
      <c r="L57" s="24">
        <f t="shared" si="0"/>
        <v>37.119999999999997</v>
      </c>
      <c r="M57" s="3"/>
    </row>
    <row r="58" spans="1:17" s="49" customFormat="1" x14ac:dyDescent="0.25">
      <c r="A58" s="51" t="s">
        <v>66</v>
      </c>
      <c r="B58" s="53"/>
      <c r="C58" s="53" t="s">
        <v>5</v>
      </c>
      <c r="D58" s="53" t="s">
        <v>8</v>
      </c>
      <c r="E58" s="50" t="s">
        <v>67</v>
      </c>
      <c r="F58" s="54">
        <v>566.42999999999995</v>
      </c>
      <c r="G58" s="54"/>
      <c r="H58" s="54">
        <f t="shared" ref="H58" si="51">F58+G58</f>
        <v>566.42999999999995</v>
      </c>
      <c r="I58" s="54"/>
      <c r="J58" s="54">
        <f t="shared" si="50"/>
        <v>0</v>
      </c>
      <c r="K58" s="54">
        <f t="shared" ref="K58" si="52">IF(H58&gt;0, 0, I58+J58)</f>
        <v>0</v>
      </c>
      <c r="L58" s="54">
        <f t="shared" ref="L58" si="53">H58+K58</f>
        <v>566.42999999999995</v>
      </c>
      <c r="M58" s="54"/>
    </row>
    <row r="59" spans="1:17" s="49" customFormat="1" x14ac:dyDescent="0.25">
      <c r="A59" s="51" t="s">
        <v>68</v>
      </c>
      <c r="B59" s="53"/>
      <c r="C59" s="53" t="s">
        <v>5</v>
      </c>
      <c r="D59" s="53" t="s">
        <v>8</v>
      </c>
      <c r="E59" s="50" t="s">
        <v>71</v>
      </c>
      <c r="F59" s="54">
        <v>607.35</v>
      </c>
      <c r="G59" s="54"/>
      <c r="H59" s="54">
        <f t="shared" ref="H59" si="54">F59+G59</f>
        <v>607.35</v>
      </c>
      <c r="I59" s="54"/>
      <c r="J59" s="54">
        <f t="shared" ref="J59" si="55">IF(D59="Y", (I59*$D$3),0)</f>
        <v>0</v>
      </c>
      <c r="K59" s="54">
        <f t="shared" ref="K59" si="56">IF(H59&gt;0, 0, I59+J59)</f>
        <v>0</v>
      </c>
      <c r="L59" s="54">
        <f t="shared" ref="L59" si="57">H59+K59</f>
        <v>607.35</v>
      </c>
      <c r="M59" s="54"/>
    </row>
    <row r="60" spans="1:17" s="49" customFormat="1" x14ac:dyDescent="0.25">
      <c r="A60" s="51" t="s">
        <v>84</v>
      </c>
      <c r="B60" s="53"/>
      <c r="C60" s="53" t="s">
        <v>5</v>
      </c>
      <c r="D60" s="53" t="s">
        <v>8</v>
      </c>
      <c r="E60" s="50" t="s">
        <v>86</v>
      </c>
      <c r="F60" s="54">
        <v>18.989999999999998</v>
      </c>
      <c r="G60" s="54"/>
      <c r="H60" s="54">
        <f t="shared" ref="H60:H63" si="58">F60+G60</f>
        <v>18.989999999999998</v>
      </c>
      <c r="I60" s="54"/>
      <c r="J60" s="54">
        <f t="shared" ref="J60:J62" si="59">IF(D60="Y", (I60*$D$3),0)</f>
        <v>0</v>
      </c>
      <c r="K60" s="54">
        <f t="shared" ref="K60:K62" si="60">IF(H60&gt;0, 0, I60+J60)</f>
        <v>0</v>
      </c>
      <c r="L60" s="54">
        <f t="shared" ref="L60:L62" si="61">H60+K60</f>
        <v>18.989999999999998</v>
      </c>
      <c r="M60" s="54"/>
    </row>
    <row r="61" spans="1:17" s="49" customFormat="1" x14ac:dyDescent="0.25">
      <c r="A61" s="51" t="s">
        <v>85</v>
      </c>
      <c r="B61" s="53"/>
      <c r="C61" s="53" t="s">
        <v>5</v>
      </c>
      <c r="D61" s="53" t="s">
        <v>8</v>
      </c>
      <c r="E61" s="55">
        <v>41334</v>
      </c>
      <c r="F61" s="54">
        <v>24.64</v>
      </c>
      <c r="G61" s="54"/>
      <c r="H61" s="54">
        <f t="shared" si="58"/>
        <v>24.64</v>
      </c>
      <c r="I61" s="54"/>
      <c r="J61" s="54">
        <f t="shared" si="59"/>
        <v>0</v>
      </c>
      <c r="K61" s="54">
        <f t="shared" si="60"/>
        <v>0</v>
      </c>
      <c r="L61" s="54">
        <f t="shared" si="61"/>
        <v>24.64</v>
      </c>
      <c r="M61" s="54"/>
    </row>
    <row r="62" spans="1:17" s="49" customFormat="1" x14ac:dyDescent="0.25">
      <c r="A62" s="51" t="s">
        <v>94</v>
      </c>
      <c r="B62" s="53"/>
      <c r="C62" s="53" t="s">
        <v>5</v>
      </c>
      <c r="D62" s="53" t="s">
        <v>8</v>
      </c>
      <c r="E62" s="50" t="s">
        <v>96</v>
      </c>
      <c r="F62" s="54">
        <v>27.9</v>
      </c>
      <c r="G62" s="54"/>
      <c r="H62" s="54">
        <f t="shared" si="58"/>
        <v>27.9</v>
      </c>
      <c r="I62" s="54"/>
      <c r="J62" s="54">
        <f t="shared" si="59"/>
        <v>0</v>
      </c>
      <c r="K62" s="54">
        <f t="shared" si="60"/>
        <v>0</v>
      </c>
      <c r="L62" s="54">
        <f t="shared" si="61"/>
        <v>27.9</v>
      </c>
      <c r="M62" s="54"/>
    </row>
    <row r="63" spans="1:17" s="49" customFormat="1" x14ac:dyDescent="0.25">
      <c r="A63" s="51" t="s">
        <v>95</v>
      </c>
      <c r="B63" s="53"/>
      <c r="C63" s="53" t="s">
        <v>5</v>
      </c>
      <c r="D63" s="53" t="s">
        <v>8</v>
      </c>
      <c r="E63" s="50" t="s">
        <v>97</v>
      </c>
      <c r="F63" s="54">
        <v>86.03</v>
      </c>
      <c r="G63" s="54"/>
      <c r="H63" s="54">
        <f t="shared" si="58"/>
        <v>86.03</v>
      </c>
      <c r="I63" s="54"/>
      <c r="J63" s="54">
        <f t="shared" ref="J63" si="62">IF(D63="Y", (I63*$D$3),0)</f>
        <v>0</v>
      </c>
      <c r="K63" s="54">
        <f t="shared" ref="K63" si="63">IF(H63&gt;0, 0, I63+J63)</f>
        <v>0</v>
      </c>
      <c r="L63" s="54">
        <f t="shared" ref="L63" si="64">H63+K63</f>
        <v>86.03</v>
      </c>
      <c r="M63" s="54"/>
    </row>
    <row r="64" spans="1:17" s="49" customFormat="1" x14ac:dyDescent="0.25">
      <c r="A64" s="51" t="s">
        <v>106</v>
      </c>
      <c r="B64" s="53"/>
      <c r="C64" s="53" t="s">
        <v>5</v>
      </c>
      <c r="D64" s="53" t="s">
        <v>8</v>
      </c>
      <c r="E64" s="55">
        <v>41426</v>
      </c>
      <c r="F64" s="54">
        <v>19.760000000000002</v>
      </c>
      <c r="G64" s="54"/>
      <c r="H64" s="54">
        <f t="shared" ref="H64:H67" si="65">F64+G64</f>
        <v>19.760000000000002</v>
      </c>
      <c r="I64" s="54"/>
      <c r="J64" s="54">
        <f t="shared" ref="J64" si="66">IF(D64="Y", (I64*$D$3),0)</f>
        <v>0</v>
      </c>
      <c r="K64" s="54">
        <f t="shared" ref="K64" si="67">IF(H64&gt;0, 0, I64+J64)</f>
        <v>0</v>
      </c>
      <c r="L64" s="54">
        <f t="shared" ref="L64" si="68">H64+K64</f>
        <v>19.760000000000002</v>
      </c>
      <c r="M64" s="54"/>
    </row>
    <row r="65" spans="1:17" s="49" customFormat="1" x14ac:dyDescent="0.25">
      <c r="A65" s="51" t="s">
        <v>117</v>
      </c>
      <c r="B65" s="53"/>
      <c r="C65" s="53" t="s">
        <v>5</v>
      </c>
      <c r="D65" s="53" t="s">
        <v>8</v>
      </c>
      <c r="E65" s="55" t="s">
        <v>119</v>
      </c>
      <c r="F65" s="54">
        <v>297.20999999999998</v>
      </c>
      <c r="G65" s="54"/>
      <c r="H65" s="54">
        <f t="shared" si="65"/>
        <v>297.20999999999998</v>
      </c>
      <c r="I65" s="54"/>
      <c r="J65" s="54">
        <f t="shared" ref="J65:J66" si="69">IF(D65="Y", (I65*$D$3),0)</f>
        <v>0</v>
      </c>
      <c r="K65" s="54">
        <f t="shared" ref="K65:K66" si="70">IF(H65&gt;0, 0, I65+J65)</f>
        <v>0</v>
      </c>
      <c r="L65" s="54">
        <f t="shared" ref="L65:L66" si="71">H65+K65</f>
        <v>297.20999999999998</v>
      </c>
      <c r="M65" s="54"/>
    </row>
    <row r="66" spans="1:17" s="49" customFormat="1" x14ac:dyDescent="0.25">
      <c r="A66" s="51" t="s">
        <v>118</v>
      </c>
      <c r="B66" s="53"/>
      <c r="C66" s="53" t="s">
        <v>5</v>
      </c>
      <c r="D66" s="53" t="s">
        <v>8</v>
      </c>
      <c r="E66" s="55">
        <v>41609</v>
      </c>
      <c r="F66" s="54">
        <v>878.51</v>
      </c>
      <c r="G66" s="54"/>
      <c r="H66" s="54">
        <f t="shared" si="65"/>
        <v>878.51</v>
      </c>
      <c r="I66" s="54"/>
      <c r="J66" s="54">
        <f t="shared" si="69"/>
        <v>0</v>
      </c>
      <c r="K66" s="54">
        <f t="shared" si="70"/>
        <v>0</v>
      </c>
      <c r="L66" s="54">
        <f t="shared" si="71"/>
        <v>878.51</v>
      </c>
      <c r="M66" s="54"/>
    </row>
    <row r="67" spans="1:17" s="49" customFormat="1" x14ac:dyDescent="0.25">
      <c r="A67" s="51" t="s">
        <v>124</v>
      </c>
      <c r="B67" s="53"/>
      <c r="C67" s="53" t="s">
        <v>5</v>
      </c>
      <c r="D67" s="53" t="s">
        <v>8</v>
      </c>
      <c r="E67" s="55" t="s">
        <v>126</v>
      </c>
      <c r="F67" s="54">
        <v>1408.13</v>
      </c>
      <c r="G67" s="54"/>
      <c r="H67" s="54">
        <f t="shared" si="65"/>
        <v>1408.13</v>
      </c>
      <c r="I67" s="54"/>
      <c r="J67" s="54">
        <f t="shared" ref="J67" si="72">IF(D67="Y", (I67*$D$3),0)</f>
        <v>0</v>
      </c>
      <c r="K67" s="54">
        <f t="shared" ref="K67" si="73">IF(H67&gt;0, 0, I67+J67)</f>
        <v>0</v>
      </c>
      <c r="L67" s="54">
        <f t="shared" ref="L67" si="74">H67+K67</f>
        <v>1408.13</v>
      </c>
      <c r="M67" s="54"/>
    </row>
    <row r="68" spans="1:17" s="22" customFormat="1" x14ac:dyDescent="0.25">
      <c r="A68" s="23"/>
      <c r="E68" s="8"/>
      <c r="F68" s="24"/>
      <c r="G68" s="24"/>
      <c r="H68" s="24"/>
      <c r="I68" s="9"/>
      <c r="J68" s="9"/>
      <c r="K68" s="9"/>
      <c r="L68" s="21" t="s">
        <v>61</v>
      </c>
      <c r="M68" s="28">
        <f>SUM(L55:L68)</f>
        <v>4105.2800000000007</v>
      </c>
    </row>
    <row r="69" spans="1:17" s="49" customFormat="1" x14ac:dyDescent="0.25">
      <c r="A69" s="23"/>
      <c r="E69" s="8"/>
      <c r="F69" s="24"/>
      <c r="G69" s="24"/>
      <c r="H69" s="24"/>
      <c r="I69" s="9"/>
      <c r="J69" s="9"/>
      <c r="K69" s="9"/>
      <c r="L69" s="21"/>
      <c r="M69" s="24"/>
    </row>
    <row r="70" spans="1:17" x14ac:dyDescent="0.25">
      <c r="A70" s="46" t="s">
        <v>55</v>
      </c>
      <c r="B70" s="47"/>
      <c r="C70" t="s">
        <v>6</v>
      </c>
      <c r="D70" t="s">
        <v>9</v>
      </c>
      <c r="E70" s="48" t="s">
        <v>58</v>
      </c>
      <c r="F70" s="3">
        <v>64.63</v>
      </c>
      <c r="G70" s="3"/>
      <c r="H70" s="3">
        <f t="shared" si="1"/>
        <v>64.63</v>
      </c>
      <c r="I70" s="9"/>
      <c r="J70" s="9">
        <f t="shared" ref="J70:J72" si="75">IF(D70="Y", (I70*$D$3),0)</f>
        <v>0</v>
      </c>
      <c r="K70" s="9">
        <f t="shared" si="2"/>
        <v>0</v>
      </c>
      <c r="L70" s="24">
        <f t="shared" si="0"/>
        <v>64.63</v>
      </c>
      <c r="M70" s="3"/>
      <c r="Q70" s="3"/>
    </row>
    <row r="71" spans="1:17" x14ac:dyDescent="0.25">
      <c r="A71" s="46" t="s">
        <v>56</v>
      </c>
      <c r="B71" s="47"/>
      <c r="C71" t="s">
        <v>6</v>
      </c>
      <c r="D71" t="s">
        <v>9</v>
      </c>
      <c r="E71" s="48" t="s">
        <v>59</v>
      </c>
      <c r="F71" s="3">
        <v>150.72999999999999</v>
      </c>
      <c r="G71" s="3"/>
      <c r="H71" s="3">
        <f t="shared" si="1"/>
        <v>150.72999999999999</v>
      </c>
      <c r="I71" s="9"/>
      <c r="J71" s="9">
        <f t="shared" si="75"/>
        <v>0</v>
      </c>
      <c r="K71" s="9">
        <f t="shared" si="2"/>
        <v>0</v>
      </c>
      <c r="L71" s="24">
        <f t="shared" si="0"/>
        <v>150.72999999999999</v>
      </c>
      <c r="M71" s="3"/>
    </row>
    <row r="72" spans="1:17" x14ac:dyDescent="0.25">
      <c r="A72" s="46" t="s">
        <v>57</v>
      </c>
      <c r="B72" s="47"/>
      <c r="C72" t="s">
        <v>6</v>
      </c>
      <c r="D72" t="s">
        <v>9</v>
      </c>
      <c r="E72" s="48" t="s">
        <v>60</v>
      </c>
      <c r="F72" s="3">
        <v>55.62</v>
      </c>
      <c r="G72" s="3"/>
      <c r="H72" s="3">
        <f t="shared" si="1"/>
        <v>55.62</v>
      </c>
      <c r="I72" s="9"/>
      <c r="J72" s="9">
        <f t="shared" si="75"/>
        <v>0</v>
      </c>
      <c r="K72" s="9">
        <f t="shared" si="2"/>
        <v>0</v>
      </c>
      <c r="L72" s="24">
        <f t="shared" si="0"/>
        <v>55.62</v>
      </c>
      <c r="M72" s="3"/>
    </row>
    <row r="73" spans="1:17" s="49" customFormat="1" x14ac:dyDescent="0.25">
      <c r="A73" s="52">
        <v>41250</v>
      </c>
      <c r="B73" s="50"/>
      <c r="C73" s="49" t="s">
        <v>6</v>
      </c>
      <c r="D73" s="49" t="s">
        <v>9</v>
      </c>
      <c r="E73" s="51" t="s">
        <v>69</v>
      </c>
      <c r="F73" s="24">
        <v>1018.76</v>
      </c>
      <c r="G73" s="24"/>
      <c r="H73" s="24">
        <f t="shared" ref="H73:H74" si="76">F73+G73</f>
        <v>1018.76</v>
      </c>
      <c r="I73" s="9"/>
      <c r="J73" s="9">
        <f t="shared" ref="J73:J74" si="77">IF(D73="Y", (I73*$D$3),0)</f>
        <v>0</v>
      </c>
      <c r="K73" s="9">
        <f t="shared" ref="K73:K74" si="78">IF(H73&gt;0, 0, I73+J73)</f>
        <v>0</v>
      </c>
      <c r="L73" s="24">
        <f t="shared" ref="L73:L74" si="79">H73+K73</f>
        <v>1018.76</v>
      </c>
      <c r="M73" s="24"/>
    </row>
    <row r="74" spans="1:17" s="49" customFormat="1" x14ac:dyDescent="0.25">
      <c r="A74" s="52">
        <v>41304</v>
      </c>
      <c r="B74" s="50"/>
      <c r="C74" s="49" t="s">
        <v>6</v>
      </c>
      <c r="D74" s="49" t="s">
        <v>9</v>
      </c>
      <c r="E74" s="51" t="s">
        <v>70</v>
      </c>
      <c r="F74" s="24">
        <v>1223.58</v>
      </c>
      <c r="G74" s="24"/>
      <c r="H74" s="24">
        <f t="shared" si="76"/>
        <v>1223.58</v>
      </c>
      <c r="I74" s="9"/>
      <c r="J74" s="9">
        <f t="shared" si="77"/>
        <v>0</v>
      </c>
      <c r="K74" s="9">
        <f t="shared" si="78"/>
        <v>0</v>
      </c>
      <c r="L74" s="24">
        <f t="shared" si="79"/>
        <v>1223.58</v>
      </c>
      <c r="M74" s="24"/>
    </row>
    <row r="75" spans="1:17" s="49" customFormat="1" x14ac:dyDescent="0.25">
      <c r="A75" s="52" t="s">
        <v>87</v>
      </c>
      <c r="B75" s="50"/>
      <c r="C75" s="49" t="s">
        <v>6</v>
      </c>
      <c r="D75" s="49" t="s">
        <v>9</v>
      </c>
      <c r="E75" s="50" t="s">
        <v>72</v>
      </c>
      <c r="F75" s="24">
        <v>131.19999999999999</v>
      </c>
      <c r="G75" s="24"/>
      <c r="H75" s="24">
        <f t="shared" ref="H75:H78" si="80">F75+G75</f>
        <v>131.19999999999999</v>
      </c>
      <c r="I75" s="9"/>
      <c r="J75" s="9">
        <f t="shared" ref="J75:J77" si="81">IF(D75="Y", (I75*$D$3),0)</f>
        <v>0</v>
      </c>
      <c r="K75" s="9">
        <f t="shared" ref="K75:K77" si="82">IF(H75&gt;0, 0, I75+J75)</f>
        <v>0</v>
      </c>
      <c r="L75" s="24">
        <f t="shared" ref="L75:L77" si="83">H75+K75</f>
        <v>131.19999999999999</v>
      </c>
      <c r="M75" s="24"/>
    </row>
    <row r="76" spans="1:17" s="49" customFormat="1" x14ac:dyDescent="0.25">
      <c r="A76" s="52" t="s">
        <v>88</v>
      </c>
      <c r="B76" s="50"/>
      <c r="C76" s="49" t="s">
        <v>6</v>
      </c>
      <c r="D76" s="49" t="s">
        <v>9</v>
      </c>
      <c r="E76" s="50" t="s">
        <v>73</v>
      </c>
      <c r="F76" s="24">
        <v>257.24</v>
      </c>
      <c r="G76" s="24"/>
      <c r="H76" s="24">
        <f t="shared" si="80"/>
        <v>257.24</v>
      </c>
      <c r="I76" s="9"/>
      <c r="J76" s="9">
        <f t="shared" si="81"/>
        <v>0</v>
      </c>
      <c r="K76" s="9">
        <f t="shared" si="82"/>
        <v>0</v>
      </c>
      <c r="L76" s="24">
        <f t="shared" si="83"/>
        <v>257.24</v>
      </c>
      <c r="M76" s="24"/>
    </row>
    <row r="77" spans="1:17" s="49" customFormat="1" x14ac:dyDescent="0.25">
      <c r="A77" s="52" t="s">
        <v>98</v>
      </c>
      <c r="B77" s="50"/>
      <c r="C77" s="49" t="s">
        <v>6</v>
      </c>
      <c r="D77" s="49" t="s">
        <v>9</v>
      </c>
      <c r="E77" s="50" t="s">
        <v>100</v>
      </c>
      <c r="F77" s="24">
        <v>291.25</v>
      </c>
      <c r="G77" s="24"/>
      <c r="H77" s="24">
        <f t="shared" si="80"/>
        <v>291.25</v>
      </c>
      <c r="I77" s="9"/>
      <c r="J77" s="9">
        <f t="shared" si="81"/>
        <v>0</v>
      </c>
      <c r="K77" s="9">
        <f t="shared" si="82"/>
        <v>0</v>
      </c>
      <c r="L77" s="24">
        <f t="shared" si="83"/>
        <v>291.25</v>
      </c>
      <c r="M77" s="24"/>
    </row>
    <row r="78" spans="1:17" s="49" customFormat="1" x14ac:dyDescent="0.25">
      <c r="A78" s="50" t="s">
        <v>99</v>
      </c>
      <c r="B78" s="50"/>
      <c r="C78" s="49" t="s">
        <v>6</v>
      </c>
      <c r="D78" s="49" t="s">
        <v>9</v>
      </c>
      <c r="E78" s="50" t="s">
        <v>101</v>
      </c>
      <c r="F78" s="24">
        <v>134.57</v>
      </c>
      <c r="G78" s="24"/>
      <c r="H78" s="24">
        <f t="shared" si="80"/>
        <v>134.57</v>
      </c>
      <c r="I78" s="9"/>
      <c r="J78" s="9">
        <f t="shared" ref="J78" si="84">IF(D78="Y", (I78*$D$3),0)</f>
        <v>0</v>
      </c>
      <c r="K78" s="9">
        <f t="shared" ref="K78" si="85">IF(H78&gt;0, 0, I78+J78)</f>
        <v>0</v>
      </c>
      <c r="L78" s="24">
        <f t="shared" ref="L78" si="86">H78+K78</f>
        <v>134.57</v>
      </c>
    </row>
    <row r="79" spans="1:17" s="49" customFormat="1" x14ac:dyDescent="0.25">
      <c r="A79" s="50" t="s">
        <v>108</v>
      </c>
      <c r="B79" s="50"/>
      <c r="C79" s="49" t="s">
        <v>6</v>
      </c>
      <c r="D79" s="49" t="s">
        <v>9</v>
      </c>
      <c r="E79" s="50" t="s">
        <v>107</v>
      </c>
      <c r="F79" s="24">
        <v>78.790000000000006</v>
      </c>
      <c r="G79" s="24"/>
      <c r="H79" s="24">
        <f t="shared" ref="H79:H82" si="87">F79+G79</f>
        <v>78.790000000000006</v>
      </c>
      <c r="I79" s="9"/>
      <c r="J79" s="9">
        <f t="shared" ref="J79" si="88">IF(D79="Y", (I79*$D$3),0)</f>
        <v>0</v>
      </c>
      <c r="K79" s="9">
        <f t="shared" ref="K79" si="89">IF(H79&gt;0, 0, I79+J79)</f>
        <v>0</v>
      </c>
      <c r="L79" s="24">
        <f t="shared" ref="L79" si="90">H79+K79</f>
        <v>78.790000000000006</v>
      </c>
    </row>
    <row r="80" spans="1:17" s="49" customFormat="1" x14ac:dyDescent="0.25">
      <c r="A80" s="50" t="s">
        <v>120</v>
      </c>
      <c r="B80" s="50"/>
      <c r="C80" s="49" t="s">
        <v>6</v>
      </c>
      <c r="D80" s="49" t="s">
        <v>9</v>
      </c>
      <c r="E80" s="50" t="s">
        <v>122</v>
      </c>
      <c r="F80" s="24">
        <v>581.96</v>
      </c>
      <c r="G80" s="24"/>
      <c r="H80" s="24">
        <f t="shared" si="87"/>
        <v>581.96</v>
      </c>
      <c r="I80" s="9"/>
      <c r="J80" s="9">
        <f t="shared" ref="J80:J81" si="91">IF(D80="Y", (I80*$D$3),0)</f>
        <v>0</v>
      </c>
      <c r="K80" s="9">
        <f t="shared" ref="K80:K81" si="92">IF(H80&gt;0, 0, I80+J80)</f>
        <v>0</v>
      </c>
      <c r="L80" s="24">
        <f t="shared" ref="L80:L81" si="93">H80+K80</f>
        <v>581.96</v>
      </c>
    </row>
    <row r="81" spans="1:17" s="49" customFormat="1" x14ac:dyDescent="0.25">
      <c r="A81" s="50" t="s">
        <v>121</v>
      </c>
      <c r="B81" s="50"/>
      <c r="C81" s="49" t="s">
        <v>6</v>
      </c>
      <c r="D81" s="49" t="s">
        <v>9</v>
      </c>
      <c r="E81" s="50" t="s">
        <v>123</v>
      </c>
      <c r="F81" s="24">
        <v>1676.42</v>
      </c>
      <c r="G81" s="24"/>
      <c r="H81" s="24">
        <f t="shared" si="87"/>
        <v>1676.42</v>
      </c>
      <c r="I81" s="9"/>
      <c r="J81" s="9">
        <f t="shared" si="91"/>
        <v>0</v>
      </c>
      <c r="K81" s="9">
        <f t="shared" si="92"/>
        <v>0</v>
      </c>
      <c r="L81" s="24">
        <f t="shared" si="93"/>
        <v>1676.42</v>
      </c>
    </row>
    <row r="82" spans="1:17" s="49" customFormat="1" x14ac:dyDescent="0.25">
      <c r="A82" s="51" t="s">
        <v>124</v>
      </c>
      <c r="B82" s="50"/>
      <c r="C82" s="49" t="s">
        <v>6</v>
      </c>
      <c r="D82" s="49" t="s">
        <v>9</v>
      </c>
      <c r="E82" s="50" t="s">
        <v>127</v>
      </c>
      <c r="F82" s="24">
        <v>2697.58</v>
      </c>
      <c r="G82" s="24"/>
      <c r="H82" s="24">
        <f t="shared" si="87"/>
        <v>2697.58</v>
      </c>
      <c r="I82" s="9"/>
      <c r="J82" s="9">
        <f t="shared" ref="J82" si="94">IF(D82="Y", (I82*$D$3),0)</f>
        <v>0</v>
      </c>
      <c r="K82" s="9">
        <f t="shared" ref="K82" si="95">IF(H82&gt;0, 0, I82+J82)</f>
        <v>0</v>
      </c>
      <c r="L82" s="24">
        <f t="shared" ref="L82" si="96">H82+K82</f>
        <v>2697.58</v>
      </c>
    </row>
    <row r="83" spans="1:17" s="49" customFormat="1" x14ac:dyDescent="0.25">
      <c r="A83" s="50"/>
      <c r="B83" s="50"/>
      <c r="E83" s="50"/>
      <c r="F83" s="24"/>
      <c r="G83" s="24"/>
      <c r="H83" s="24"/>
      <c r="I83" s="9"/>
      <c r="J83" s="9"/>
      <c r="K83" s="9"/>
      <c r="L83" s="21" t="s">
        <v>61</v>
      </c>
      <c r="M83" s="28">
        <f>SUM(L70:L83)</f>
        <v>8362.33</v>
      </c>
    </row>
    <row r="84" spans="1:17" x14ac:dyDescent="0.25">
      <c r="A84" s="2"/>
      <c r="F84" s="3"/>
      <c r="G84" s="3"/>
      <c r="H84" s="3"/>
      <c r="I84" s="9"/>
      <c r="J84" s="9"/>
      <c r="K84" s="9"/>
      <c r="L84" s="24"/>
      <c r="M84" s="3"/>
    </row>
    <row r="85" spans="1:17" x14ac:dyDescent="0.25">
      <c r="A85" s="2"/>
      <c r="F85" s="3"/>
      <c r="G85" s="3"/>
      <c r="H85" s="3">
        <f t="shared" si="1"/>
        <v>0</v>
      </c>
      <c r="I85" s="9"/>
      <c r="J85" s="9">
        <f t="shared" ref="J85:J86" si="97">IF(D85="Y", (I85*$D$3),0)</f>
        <v>0</v>
      </c>
      <c r="K85" s="9">
        <f t="shared" si="2"/>
        <v>0</v>
      </c>
      <c r="L85" s="24">
        <f t="shared" si="0"/>
        <v>0</v>
      </c>
      <c r="M85" s="3"/>
    </row>
    <row r="86" spans="1:17" x14ac:dyDescent="0.25">
      <c r="A86" s="2"/>
      <c r="F86" s="3"/>
      <c r="G86" s="7"/>
      <c r="H86" s="3">
        <f t="shared" ref="H86" si="98">F86+G86</f>
        <v>0</v>
      </c>
      <c r="I86" s="9"/>
      <c r="J86" s="9">
        <f t="shared" si="97"/>
        <v>0</v>
      </c>
      <c r="K86" s="9">
        <f t="shared" ref="K86" si="99">IF(H86&gt;0, 0, I86+J86)</f>
        <v>0</v>
      </c>
      <c r="L86" s="24">
        <f t="shared" si="0"/>
        <v>0</v>
      </c>
      <c r="M86" s="3"/>
      <c r="Q86" s="3"/>
    </row>
  </sheetData>
  <mergeCells count="3"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D23" sqref="D23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1" width="10.140625" bestFit="1" customWidth="1"/>
  </cols>
  <sheetData>
    <row r="2" spans="1:11" x14ac:dyDescent="0.25">
      <c r="E2" s="2">
        <v>41288</v>
      </c>
    </row>
    <row r="3" spans="1:11" x14ac:dyDescent="0.25"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</row>
    <row r="4" spans="1:11" x14ac:dyDescent="0.25">
      <c r="A4" t="s">
        <v>21</v>
      </c>
      <c r="B4" s="2">
        <v>40695</v>
      </c>
      <c r="C4" s="2">
        <v>40999</v>
      </c>
      <c r="D4" t="s">
        <v>22</v>
      </c>
      <c r="E4" s="24">
        <v>32845.17</v>
      </c>
      <c r="F4" s="3">
        <v>55000</v>
      </c>
      <c r="G4" s="3">
        <f>F4-E4</f>
        <v>22154.83</v>
      </c>
    </row>
    <row r="5" spans="1:11" x14ac:dyDescent="0.25">
      <c r="A5" t="s">
        <v>23</v>
      </c>
      <c r="B5" s="2">
        <v>40817</v>
      </c>
      <c r="C5" s="2">
        <v>41912</v>
      </c>
      <c r="D5" t="s">
        <v>24</v>
      </c>
      <c r="E5" s="3">
        <v>24830.28</v>
      </c>
      <c r="F5" s="3">
        <v>150000</v>
      </c>
      <c r="G5" s="3">
        <f>F5-E5</f>
        <v>125169.72</v>
      </c>
      <c r="K5" s="24"/>
    </row>
    <row r="6" spans="1:11" x14ac:dyDescent="0.25">
      <c r="A6" t="s">
        <v>25</v>
      </c>
      <c r="B6" s="2">
        <v>41000</v>
      </c>
      <c r="C6" s="2">
        <v>41394</v>
      </c>
      <c r="D6" t="s">
        <v>28</v>
      </c>
      <c r="E6" s="3">
        <v>29358.75</v>
      </c>
      <c r="F6" s="3">
        <v>77000</v>
      </c>
      <c r="G6" s="3">
        <f>F6-E6</f>
        <v>47641.25</v>
      </c>
      <c r="K6" s="24"/>
    </row>
    <row r="7" spans="1:11" s="49" customFormat="1" x14ac:dyDescent="0.25">
      <c r="A7" s="49" t="s">
        <v>102</v>
      </c>
      <c r="B7" s="23">
        <v>41395</v>
      </c>
      <c r="C7" s="23">
        <v>41943</v>
      </c>
      <c r="D7" s="49" t="s">
        <v>103</v>
      </c>
      <c r="E7" s="24">
        <v>20539.07</v>
      </c>
      <c r="F7" s="24">
        <v>80000</v>
      </c>
      <c r="G7" s="24">
        <f>F7-E7</f>
        <v>59460.93</v>
      </c>
      <c r="J7" s="24"/>
    </row>
    <row r="8" spans="1:11" x14ac:dyDescent="0.25">
      <c r="A8" s="10" t="s">
        <v>26</v>
      </c>
      <c r="B8" s="11"/>
      <c r="C8" s="11"/>
      <c r="D8" s="4"/>
      <c r="E8" s="12">
        <f>SUM(E4:E7)</f>
        <v>107573.26999999999</v>
      </c>
      <c r="F8" s="12">
        <f>SUM(F4:F7)</f>
        <v>362000</v>
      </c>
      <c r="G8" s="3"/>
    </row>
    <row r="9" spans="1:11" x14ac:dyDescent="0.25">
      <c r="A9" s="10" t="s">
        <v>27</v>
      </c>
      <c r="B9" s="11"/>
      <c r="C9" s="11"/>
      <c r="D9" s="4"/>
      <c r="E9" s="12"/>
      <c r="F9" s="13">
        <f>E8/F8</f>
        <v>0.29716372928176793</v>
      </c>
      <c r="G9" s="3"/>
    </row>
    <row r="10" spans="1:11" x14ac:dyDescent="0.25">
      <c r="B10" s="2"/>
      <c r="C10" s="2"/>
      <c r="E10" s="3"/>
      <c r="F10" s="3"/>
      <c r="G10" s="3"/>
    </row>
    <row r="11" spans="1:11" x14ac:dyDescent="0.25">
      <c r="B11" s="2"/>
      <c r="C11" s="2"/>
      <c r="E11" s="3"/>
      <c r="F11" s="3"/>
      <c r="G1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4W3799</vt:lpstr>
      <vt:lpstr>WSRTC Totals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2014-01-14T23:08:46Z</dcterms:modified>
</cp:coreProperties>
</file>