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885" yWindow="300" windowWidth="15315" windowHeight="11595"/>
  </bookViews>
  <sheets>
    <sheet name="Updated 013013" sheetId="4" r:id="rId1"/>
    <sheet name="Sheet2" sheetId="2" r:id="rId2"/>
    <sheet name="Sheet3" sheetId="3" r:id="rId3"/>
  </sheets>
  <definedNames>
    <definedName name="_xlnm.Print_Area" localSheetId="0">'Updated 013013'!$A$1:$L$37</definedName>
  </definedNames>
  <calcPr calcId="145621"/>
</workbook>
</file>

<file path=xl/calcChain.xml><?xml version="1.0" encoding="utf-8"?>
<calcChain xmlns="http://schemas.openxmlformats.org/spreadsheetml/2006/main">
  <c r="J25" i="4" l="1"/>
  <c r="I25" i="4"/>
  <c r="E25" i="4"/>
  <c r="F22" i="4" s="1"/>
  <c r="G22" i="4" s="1"/>
  <c r="H22" i="4" s="1"/>
  <c r="K22" i="4" s="1"/>
  <c r="D25" i="4"/>
  <c r="B25" i="4"/>
  <c r="L24" i="4"/>
  <c r="L23" i="4"/>
  <c r="L22" i="4"/>
  <c r="L21" i="4"/>
  <c r="L20" i="4"/>
  <c r="L19" i="4"/>
  <c r="F19" i="4"/>
  <c r="G19" i="4" s="1"/>
  <c r="H19" i="4" s="1"/>
  <c r="K19" i="4" s="1"/>
  <c r="L18" i="4"/>
  <c r="L17" i="4"/>
  <c r="L16" i="4"/>
  <c r="L15" i="4"/>
  <c r="L14" i="4"/>
  <c r="L13" i="4"/>
  <c r="L12" i="4"/>
  <c r="L11" i="4"/>
  <c r="L10" i="4"/>
  <c r="L9" i="4"/>
  <c r="L25" i="4" l="1"/>
  <c r="F11" i="4"/>
  <c r="G11" i="4" s="1"/>
  <c r="H11" i="4" s="1"/>
  <c r="K11" i="4" s="1"/>
  <c r="F14" i="4"/>
  <c r="G14" i="4" s="1"/>
  <c r="H14" i="4" s="1"/>
  <c r="K14" i="4" s="1"/>
  <c r="F15" i="4"/>
  <c r="G15" i="4" s="1"/>
  <c r="H15" i="4" s="1"/>
  <c r="K15" i="4" s="1"/>
  <c r="F23" i="4"/>
  <c r="G23" i="4" s="1"/>
  <c r="H23" i="4" s="1"/>
  <c r="K23" i="4" s="1"/>
  <c r="F13" i="4"/>
  <c r="G13" i="4" s="1"/>
  <c r="H13" i="4" s="1"/>
  <c r="K13" i="4" s="1"/>
  <c r="F21" i="4"/>
  <c r="G21" i="4" s="1"/>
  <c r="H21" i="4" s="1"/>
  <c r="K21" i="4" s="1"/>
  <c r="F10" i="4"/>
  <c r="G10" i="4" s="1"/>
  <c r="H10" i="4" s="1"/>
  <c r="K10" i="4" s="1"/>
  <c r="F12" i="4"/>
  <c r="G12" i="4" s="1"/>
  <c r="H12" i="4" s="1"/>
  <c r="K12" i="4" s="1"/>
  <c r="F20" i="4"/>
  <c r="G20" i="4" s="1"/>
  <c r="H20" i="4" s="1"/>
  <c r="K20" i="4" s="1"/>
  <c r="F16" i="4"/>
  <c r="G16" i="4" s="1"/>
  <c r="H16" i="4" s="1"/>
  <c r="K16" i="4" s="1"/>
  <c r="F24" i="4"/>
  <c r="G24" i="4" s="1"/>
  <c r="H24" i="4" s="1"/>
  <c r="K24" i="4" s="1"/>
  <c r="F18" i="4"/>
  <c r="G18" i="4" s="1"/>
  <c r="H18" i="4" s="1"/>
  <c r="K18" i="4" s="1"/>
  <c r="F9" i="4"/>
  <c r="F17" i="4"/>
  <c r="G17" i="4" s="1"/>
  <c r="H17" i="4" s="1"/>
  <c r="K17" i="4" s="1"/>
  <c r="G9" i="4" l="1"/>
  <c r="F25" i="4"/>
  <c r="G25" i="4" l="1"/>
  <c r="H9" i="4"/>
  <c r="H25" i="4" l="1"/>
  <c r="K9" i="4"/>
  <c r="K25" i="4" s="1"/>
</calcChain>
</file>

<file path=xl/sharedStrings.xml><?xml version="1.0" encoding="utf-8"?>
<sst xmlns="http://schemas.openxmlformats.org/spreadsheetml/2006/main" count="65" uniqueCount="57">
  <si>
    <t>Invoiced</t>
  </si>
  <si>
    <t>Total</t>
  </si>
  <si>
    <t xml:space="preserve">Actual </t>
  </si>
  <si>
    <t>Varience</t>
  </si>
  <si>
    <t>$ Committed</t>
  </si>
  <si>
    <t>Program Code</t>
  </si>
  <si>
    <t xml:space="preserve">Contribution </t>
  </si>
  <si>
    <t>Amount</t>
  </si>
  <si>
    <t>Expenditures</t>
  </si>
  <si>
    <t>Expenditure</t>
  </si>
  <si>
    <t>Over/</t>
  </si>
  <si>
    <t>Expense</t>
  </si>
  <si>
    <t>State</t>
  </si>
  <si>
    <t>on Website</t>
  </si>
  <si>
    <r>
      <t>(e.g., L560)</t>
    </r>
    <r>
      <rPr>
        <b/>
        <vertAlign val="superscript"/>
        <sz val="11"/>
        <rFont val="Times New Roman"/>
        <family val="1"/>
      </rPr>
      <t>a</t>
    </r>
  </si>
  <si>
    <t>Percentage</t>
  </si>
  <si>
    <t>Per State</t>
  </si>
  <si>
    <t>UDO</t>
  </si>
  <si>
    <t>Distribution</t>
  </si>
  <si>
    <t>(Under)</t>
  </si>
  <si>
    <t>%</t>
  </si>
  <si>
    <t>The above spreadsheet should be completed with information with transactions incurred under the Old Pooled Fund procedures (i.e. do not incl transfer information).</t>
  </si>
  <si>
    <t>If the amount committed on the website does not agree with the amount obligated in FMIS, please explain why</t>
  </si>
  <si>
    <t xml:space="preserve">Amount </t>
  </si>
  <si>
    <t xml:space="preserve">Fund Value </t>
  </si>
  <si>
    <t xml:space="preserve">Status </t>
  </si>
  <si>
    <t>Project #</t>
  </si>
  <si>
    <t>obligated</t>
  </si>
  <si>
    <t>Expensed</t>
  </si>
  <si>
    <t>used - Billing</t>
  </si>
  <si>
    <t>used - Invoices</t>
  </si>
  <si>
    <t>per Finance</t>
  </si>
  <si>
    <t>Per Web site</t>
  </si>
  <si>
    <t>Lead</t>
  </si>
  <si>
    <t>CLOSED</t>
  </si>
  <si>
    <t>Note:</t>
  </si>
  <si>
    <t>FHWA</t>
  </si>
  <si>
    <t>Project No.: SPR-2(165)</t>
  </si>
  <si>
    <t>Project Manager: Bill Wright</t>
  </si>
  <si>
    <t>SPR-2(165)</t>
  </si>
  <si>
    <t>CONNECTICUT</t>
  </si>
  <si>
    <t>FLORIDA</t>
  </si>
  <si>
    <t>ILLINOIS</t>
  </si>
  <si>
    <t>IOWA</t>
  </si>
  <si>
    <t>LOUISIANA</t>
  </si>
  <si>
    <t>MINNESOTA</t>
  </si>
  <si>
    <t>MISSOURI</t>
  </si>
  <si>
    <t>NEVADA</t>
  </si>
  <si>
    <t>NEW YORK</t>
  </si>
  <si>
    <t>OHIO</t>
  </si>
  <si>
    <t>OKLAHOMA</t>
  </si>
  <si>
    <t>WASHINGTON</t>
  </si>
  <si>
    <t>TENNESSEE</t>
  </si>
  <si>
    <t>Q560</t>
  </si>
  <si>
    <t xml:space="preserve">AK, MT, NY (100 &amp; 1410), WV have different projects with the same study number. </t>
  </si>
  <si>
    <t>Originally obligated in FMIS</t>
  </si>
  <si>
    <t>Currently obligated in FMIS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</si>
</sst>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vertAlign val="superscript"/>
      <sz val="11"/>
      <name val="Times New Roman"/>
      <family val="1"/>
    </font>
    <font>
      <b/>
      <sz val="11"/>
      <color indexed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1"/>
      <color indexed="10"/>
      <name val="Times New Roman"/>
      <family val="1"/>
    </font>
    <font>
      <b/>
      <u/>
      <sz val="11"/>
      <name val="Times New Roman"/>
      <family val="1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</cellStyleXfs>
  <cellXfs count="7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/>
    <xf numFmtId="0" fontId="0" fillId="0" borderId="1" xfId="0" applyBorder="1"/>
    <xf numFmtId="0" fontId="4" fillId="0" borderId="0" xfId="0" applyFont="1" applyFill="1" applyBorder="1"/>
    <xf numFmtId="0" fontId="2" fillId="0" borderId="2" xfId="0" applyFont="1" applyFill="1" applyBorder="1" applyAlignment="1">
      <alignment horizontal="center"/>
    </xf>
    <xf numFmtId="0" fontId="4" fillId="2" borderId="3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2" borderId="5" xfId="0" applyFont="1" applyFill="1" applyBorder="1"/>
    <xf numFmtId="0" fontId="2" fillId="2" borderId="5" xfId="0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4" fillId="0" borderId="6" xfId="0" applyFont="1" applyBorder="1"/>
    <xf numFmtId="10" fontId="4" fillId="0" borderId="6" xfId="0" applyNumberFormat="1" applyFont="1" applyFill="1" applyBorder="1" applyAlignment="1">
      <alignment horizontal="center"/>
    </xf>
    <xf numFmtId="4" fontId="4" fillId="0" borderId="6" xfId="0" applyNumberFormat="1" applyFont="1" applyBorder="1"/>
    <xf numFmtId="10" fontId="4" fillId="0" borderId="6" xfId="0" applyNumberFormat="1" applyFont="1" applyBorder="1"/>
    <xf numFmtId="164" fontId="4" fillId="0" borderId="0" xfId="0" applyNumberFormat="1" applyFont="1" applyFill="1" applyBorder="1"/>
    <xf numFmtId="10" fontId="4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4" fontId="4" fillId="0" borderId="0" xfId="0" applyNumberFormat="1" applyFont="1"/>
    <xf numFmtId="10" fontId="4" fillId="0" borderId="0" xfId="0" applyNumberFormat="1" applyFont="1"/>
    <xf numFmtId="164" fontId="4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/>
    <xf numFmtId="43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4" fillId="0" borderId="0" xfId="1" applyFont="1" applyFill="1" applyBorder="1"/>
    <xf numFmtId="0" fontId="2" fillId="0" borderId="0" xfId="0" applyFont="1" applyFill="1"/>
    <xf numFmtId="0" fontId="10" fillId="0" borderId="0" xfId="0" applyFont="1" applyFill="1" applyBorder="1"/>
    <xf numFmtId="39" fontId="4" fillId="0" borderId="6" xfId="2" applyNumberFormat="1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39" fontId="4" fillId="3" borderId="6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39" fontId="4" fillId="2" borderId="6" xfId="2" applyNumberFormat="1" applyFont="1" applyFill="1" applyBorder="1" applyAlignment="1">
      <alignment horizontal="center"/>
    </xf>
    <xf numFmtId="39" fontId="4" fillId="0" borderId="6" xfId="1" applyNumberFormat="1" applyFont="1" applyFill="1" applyBorder="1"/>
    <xf numFmtId="39" fontId="4" fillId="2" borderId="6" xfId="1" applyNumberFormat="1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/>
    <xf numFmtId="164" fontId="2" fillId="0" borderId="6" xfId="0" applyNumberFormat="1" applyFont="1" applyFill="1" applyBorder="1"/>
    <xf numFmtId="0" fontId="4" fillId="0" borderId="6" xfId="0" applyFont="1" applyFill="1" applyBorder="1" applyAlignment="1">
      <alignment horizontal="center"/>
    </xf>
    <xf numFmtId="39" fontId="2" fillId="3" borderId="6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4" fillId="0" borderId="6" xfId="0" applyNumberFormat="1" applyFont="1" applyFill="1" applyBorder="1"/>
    <xf numFmtId="164" fontId="4" fillId="2" borderId="6" xfId="0" applyNumberFormat="1" applyFont="1" applyFill="1" applyBorder="1"/>
    <xf numFmtId="0" fontId="4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2" fillId="0" borderId="8" xfId="0" applyFont="1" applyFill="1" applyBorder="1" applyAlignment="1">
      <alignment horizontal="center"/>
    </xf>
    <xf numFmtId="39" fontId="4" fillId="0" borderId="9" xfId="0" applyNumberFormat="1" applyFont="1" applyFill="1" applyBorder="1" applyAlignment="1">
      <alignment horizontal="center"/>
    </xf>
    <xf numFmtId="164" fontId="2" fillId="0" borderId="9" xfId="0" applyNumberFormat="1" applyFont="1" applyFill="1" applyBorder="1"/>
    <xf numFmtId="0" fontId="4" fillId="0" borderId="6" xfId="0" applyFont="1" applyFill="1" applyBorder="1"/>
    <xf numFmtId="0" fontId="2" fillId="0" borderId="6" xfId="0" applyNumberFormat="1" applyFont="1" applyFill="1" applyBorder="1" applyAlignment="1">
      <alignment horizontal="center"/>
    </xf>
    <xf numFmtId="0" fontId="12" fillId="0" borderId="6" xfId="3" applyBorder="1"/>
    <xf numFmtId="0" fontId="0" fillId="0" borderId="0" xfId="0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="75" zoomScaleNormal="75" workbookViewId="0">
      <selection activeCell="A3" sqref="A3:XFD3"/>
    </sheetView>
  </sheetViews>
  <sheetFormatPr defaultRowHeight="12.75" x14ac:dyDescent="0.2"/>
  <cols>
    <col min="1" max="1" width="16" customWidth="1"/>
    <col min="2" max="2" width="14.42578125" customWidth="1"/>
    <col min="3" max="3" width="11.7109375" style="48" customWidth="1"/>
    <col min="4" max="4" width="19.28515625" style="48" customWidth="1"/>
    <col min="5" max="5" width="19.28515625" customWidth="1"/>
    <col min="6" max="6" width="15.42578125" bestFit="1" customWidth="1"/>
    <col min="7" max="7" width="14.28515625" bestFit="1" customWidth="1"/>
    <col min="8" max="8" width="13.7109375" bestFit="1" customWidth="1"/>
    <col min="9" max="9" width="11.42578125" bestFit="1" customWidth="1"/>
    <col min="10" max="10" width="14.28515625" bestFit="1" customWidth="1"/>
    <col min="11" max="11" width="10" bestFit="1" customWidth="1"/>
  </cols>
  <sheetData>
    <row r="1" spans="1:12" ht="15.75" x14ac:dyDescent="0.25">
      <c r="A1" s="57" t="s">
        <v>37</v>
      </c>
      <c r="B1" s="78"/>
      <c r="C1" s="44"/>
      <c r="D1" s="44"/>
      <c r="E1" s="1"/>
      <c r="F1" s="2"/>
      <c r="G1" s="1"/>
      <c r="H1" s="1"/>
      <c r="I1" s="1"/>
      <c r="J1" s="3"/>
    </row>
    <row r="2" spans="1:12" ht="15.75" x14ac:dyDescent="0.25">
      <c r="A2" s="57" t="s">
        <v>38</v>
      </c>
      <c r="B2" s="78"/>
      <c r="C2" s="45"/>
      <c r="D2" s="45"/>
      <c r="E2" s="4"/>
      <c r="F2" s="5"/>
      <c r="G2" s="1"/>
      <c r="H2" s="6"/>
      <c r="I2" s="4"/>
      <c r="J2" s="3"/>
    </row>
    <row r="3" spans="1:12" ht="15.75" x14ac:dyDescent="0.25">
      <c r="A3" s="55"/>
      <c r="B3" s="56"/>
      <c r="C3" s="45"/>
      <c r="D3" s="45"/>
      <c r="E3" s="4"/>
      <c r="F3" s="5"/>
      <c r="G3" s="1"/>
      <c r="H3" s="6"/>
      <c r="I3" s="4"/>
      <c r="J3" s="3"/>
    </row>
    <row r="4" spans="1:12" ht="15.75" x14ac:dyDescent="0.25">
      <c r="A4" s="55"/>
      <c r="B4" s="56"/>
      <c r="C4" s="45"/>
      <c r="D4" s="45"/>
      <c r="E4" s="4"/>
      <c r="F4" s="5"/>
      <c r="G4" s="1"/>
      <c r="H4" s="6"/>
      <c r="I4" s="4"/>
      <c r="J4" s="3"/>
    </row>
    <row r="5" spans="1:12" ht="16.5" thickBot="1" x14ac:dyDescent="0.3">
      <c r="A5" s="7"/>
      <c r="B5" s="8"/>
      <c r="C5" s="45"/>
      <c r="D5" s="45"/>
      <c r="E5" s="4"/>
      <c r="F5" s="5"/>
      <c r="G5" s="9"/>
      <c r="H5" s="9"/>
      <c r="I5" s="10"/>
      <c r="J5" s="3"/>
      <c r="K5" s="11"/>
      <c r="L5" s="11"/>
    </row>
    <row r="6" spans="1:12" ht="15.75" thickBot="1" x14ac:dyDescent="0.3">
      <c r="A6" s="12"/>
      <c r="B6" s="12"/>
      <c r="C6" s="2"/>
      <c r="D6" s="2"/>
      <c r="E6" s="1"/>
      <c r="F6" s="2"/>
      <c r="G6" s="13" t="s">
        <v>0</v>
      </c>
      <c r="H6" s="13" t="s">
        <v>1</v>
      </c>
      <c r="I6" s="14"/>
      <c r="J6" s="15" t="s">
        <v>2</v>
      </c>
      <c r="K6" s="16" t="s">
        <v>3</v>
      </c>
      <c r="L6" s="17" t="s">
        <v>2</v>
      </c>
    </row>
    <row r="7" spans="1:12" ht="29.25" x14ac:dyDescent="0.25">
      <c r="A7" s="75"/>
      <c r="B7" s="15" t="s">
        <v>4</v>
      </c>
      <c r="C7" s="51" t="s">
        <v>5</v>
      </c>
      <c r="D7" s="50" t="s">
        <v>55</v>
      </c>
      <c r="E7" s="50" t="s">
        <v>56</v>
      </c>
      <c r="F7" s="16" t="s">
        <v>6</v>
      </c>
      <c r="G7" s="17" t="s">
        <v>7</v>
      </c>
      <c r="H7" s="9" t="s">
        <v>8</v>
      </c>
      <c r="I7" s="18"/>
      <c r="J7" s="17" t="s">
        <v>9</v>
      </c>
      <c r="K7" s="17" t="s">
        <v>10</v>
      </c>
      <c r="L7" s="17" t="s">
        <v>11</v>
      </c>
    </row>
    <row r="8" spans="1:12" ht="16.5" x14ac:dyDescent="0.2">
      <c r="A8" s="76" t="s">
        <v>12</v>
      </c>
      <c r="B8" s="72" t="s">
        <v>13</v>
      </c>
      <c r="C8" s="17" t="s">
        <v>14</v>
      </c>
      <c r="D8" s="19"/>
      <c r="E8" s="19"/>
      <c r="F8" s="17" t="s">
        <v>15</v>
      </c>
      <c r="G8" s="20">
        <v>178000</v>
      </c>
      <c r="H8" s="21" t="s">
        <v>16</v>
      </c>
      <c r="I8" s="22" t="s">
        <v>17</v>
      </c>
      <c r="J8" s="21" t="s">
        <v>18</v>
      </c>
      <c r="K8" s="17" t="s">
        <v>19</v>
      </c>
      <c r="L8" s="17" t="s">
        <v>20</v>
      </c>
    </row>
    <row r="9" spans="1:12" ht="15" x14ac:dyDescent="0.25">
      <c r="A9" s="23" t="s">
        <v>40</v>
      </c>
      <c r="B9" s="73">
        <v>10000</v>
      </c>
      <c r="C9" s="46">
        <v>860</v>
      </c>
      <c r="D9" s="49">
        <v>10000</v>
      </c>
      <c r="E9" s="52">
        <v>8698.31</v>
      </c>
      <c r="F9" s="24">
        <f t="shared" ref="F9:F24" si="0">E9/$E$25</f>
        <v>4.8866910112359559E-2</v>
      </c>
      <c r="G9" s="53">
        <f>+$G$8*F9</f>
        <v>8698.3100000000013</v>
      </c>
      <c r="H9" s="53">
        <f>SUM(G9:G9)</f>
        <v>8698.3100000000013</v>
      </c>
      <c r="I9" s="54">
        <v>0</v>
      </c>
      <c r="J9" s="43">
        <v>8698.31</v>
      </c>
      <c r="K9" s="25">
        <f t="shared" ref="K9:K24" si="1">+J9-H9</f>
        <v>0</v>
      </c>
      <c r="L9" s="26">
        <f t="shared" ref="L9:L24" si="2">+J9/$J$25</f>
        <v>4.8866910112359559E-2</v>
      </c>
    </row>
    <row r="10" spans="1:12" ht="15" x14ac:dyDescent="0.25">
      <c r="A10" s="23" t="s">
        <v>41</v>
      </c>
      <c r="B10" s="73">
        <v>15000</v>
      </c>
      <c r="C10" s="46">
        <v>860</v>
      </c>
      <c r="D10" s="49">
        <v>15000</v>
      </c>
      <c r="E10" s="52">
        <v>12702</v>
      </c>
      <c r="F10" s="24">
        <f t="shared" si="0"/>
        <v>7.1359550561797769E-2</v>
      </c>
      <c r="G10" s="53">
        <f t="shared" ref="G10:G24" si="3">+$G$8*F10</f>
        <v>12702.000000000004</v>
      </c>
      <c r="H10" s="53">
        <f t="shared" ref="H10:H24" si="4">SUM(G10:G10)</f>
        <v>12702.000000000004</v>
      </c>
      <c r="I10" s="54">
        <v>0</v>
      </c>
      <c r="J10" s="43">
        <v>12702</v>
      </c>
      <c r="K10" s="25">
        <f t="shared" si="1"/>
        <v>0</v>
      </c>
      <c r="L10" s="26">
        <f t="shared" si="2"/>
        <v>7.1359550561797769E-2</v>
      </c>
    </row>
    <row r="11" spans="1:12" ht="15" x14ac:dyDescent="0.25">
      <c r="A11" s="23" t="s">
        <v>42</v>
      </c>
      <c r="B11" s="73">
        <v>15000</v>
      </c>
      <c r="C11" s="46">
        <v>800</v>
      </c>
      <c r="D11" s="49">
        <v>15000</v>
      </c>
      <c r="E11" s="52">
        <v>12702.31</v>
      </c>
      <c r="F11" s="24">
        <f t="shared" si="0"/>
        <v>7.1361292134831472E-2</v>
      </c>
      <c r="G11" s="53">
        <f t="shared" si="3"/>
        <v>12702.310000000001</v>
      </c>
      <c r="H11" s="53">
        <f t="shared" si="4"/>
        <v>12702.310000000001</v>
      </c>
      <c r="I11" s="54">
        <v>0</v>
      </c>
      <c r="J11" s="43">
        <v>12702.31</v>
      </c>
      <c r="K11" s="25">
        <f t="shared" si="1"/>
        <v>0</v>
      </c>
      <c r="L11" s="26">
        <f t="shared" si="2"/>
        <v>7.1361292134831472E-2</v>
      </c>
    </row>
    <row r="12" spans="1:12" ht="15" x14ac:dyDescent="0.25">
      <c r="A12" s="23" t="s">
        <v>42</v>
      </c>
      <c r="B12" s="73">
        <v>15000</v>
      </c>
      <c r="C12" s="46">
        <v>860</v>
      </c>
      <c r="D12" s="49">
        <v>15000</v>
      </c>
      <c r="E12" s="52">
        <v>12155</v>
      </c>
      <c r="F12" s="24">
        <f t="shared" si="0"/>
        <v>6.8286516853932597E-2</v>
      </c>
      <c r="G12" s="53">
        <f t="shared" si="3"/>
        <v>12155.000000000002</v>
      </c>
      <c r="H12" s="53">
        <f t="shared" si="4"/>
        <v>12155.000000000002</v>
      </c>
      <c r="I12" s="54">
        <v>0</v>
      </c>
      <c r="J12" s="43">
        <v>12155</v>
      </c>
      <c r="K12" s="25">
        <f t="shared" si="1"/>
        <v>0</v>
      </c>
      <c r="L12" s="26">
        <f t="shared" si="2"/>
        <v>6.8286516853932597E-2</v>
      </c>
    </row>
    <row r="13" spans="1:12" ht="15" x14ac:dyDescent="0.25">
      <c r="A13" s="23" t="s">
        <v>43</v>
      </c>
      <c r="B13" s="73">
        <v>8000</v>
      </c>
      <c r="C13" s="46">
        <v>860</v>
      </c>
      <c r="D13" s="49">
        <v>8000</v>
      </c>
      <c r="E13" s="52">
        <v>6982.31</v>
      </c>
      <c r="F13" s="24">
        <f t="shared" si="0"/>
        <v>3.9226460674157311E-2</v>
      </c>
      <c r="G13" s="53">
        <f t="shared" si="3"/>
        <v>6982.3100000000013</v>
      </c>
      <c r="H13" s="53">
        <f t="shared" si="4"/>
        <v>6982.3100000000013</v>
      </c>
      <c r="I13" s="54">
        <v>0</v>
      </c>
      <c r="J13" s="43">
        <v>6982.31</v>
      </c>
      <c r="K13" s="25">
        <f t="shared" si="1"/>
        <v>0</v>
      </c>
      <c r="L13" s="26">
        <f t="shared" si="2"/>
        <v>3.9226460674157311E-2</v>
      </c>
    </row>
    <row r="14" spans="1:12" ht="15" x14ac:dyDescent="0.25">
      <c r="A14" s="23" t="s">
        <v>44</v>
      </c>
      <c r="B14" s="73">
        <v>20000</v>
      </c>
      <c r="C14" s="46">
        <v>860</v>
      </c>
      <c r="D14" s="49">
        <v>20000</v>
      </c>
      <c r="E14" s="52">
        <v>16159</v>
      </c>
      <c r="F14" s="24">
        <f t="shared" si="0"/>
        <v>9.0780898876404503E-2</v>
      </c>
      <c r="G14" s="53">
        <f t="shared" si="3"/>
        <v>16159.000000000002</v>
      </c>
      <c r="H14" s="53">
        <f t="shared" si="4"/>
        <v>16159.000000000002</v>
      </c>
      <c r="I14" s="54">
        <v>0</v>
      </c>
      <c r="J14" s="43">
        <v>16159</v>
      </c>
      <c r="K14" s="25">
        <f t="shared" si="1"/>
        <v>0</v>
      </c>
      <c r="L14" s="26">
        <f t="shared" si="2"/>
        <v>9.0780898876404503E-2</v>
      </c>
    </row>
    <row r="15" spans="1:12" ht="15" x14ac:dyDescent="0.25">
      <c r="A15" s="23" t="s">
        <v>45</v>
      </c>
      <c r="B15" s="73">
        <v>15000</v>
      </c>
      <c r="C15" s="46">
        <v>860</v>
      </c>
      <c r="D15" s="49">
        <v>15000</v>
      </c>
      <c r="E15" s="52">
        <v>12702.31</v>
      </c>
      <c r="F15" s="24">
        <f t="shared" si="0"/>
        <v>7.1361292134831472E-2</v>
      </c>
      <c r="G15" s="53">
        <f t="shared" si="3"/>
        <v>12702.310000000001</v>
      </c>
      <c r="H15" s="53">
        <f t="shared" si="4"/>
        <v>12702.310000000001</v>
      </c>
      <c r="I15" s="54">
        <v>0</v>
      </c>
      <c r="J15" s="43">
        <v>12702.31</v>
      </c>
      <c r="K15" s="25">
        <f t="shared" si="1"/>
        <v>0</v>
      </c>
      <c r="L15" s="26">
        <f t="shared" si="2"/>
        <v>7.1361292134831472E-2</v>
      </c>
    </row>
    <row r="16" spans="1:12" ht="15" x14ac:dyDescent="0.25">
      <c r="A16" s="23" t="s">
        <v>46</v>
      </c>
      <c r="B16" s="73">
        <v>20000</v>
      </c>
      <c r="C16" s="46">
        <v>800</v>
      </c>
      <c r="D16" s="49">
        <v>20000</v>
      </c>
      <c r="E16" s="52">
        <v>16849.310000000001</v>
      </c>
      <c r="F16" s="24">
        <f t="shared" si="0"/>
        <v>9.4659044943820242E-2</v>
      </c>
      <c r="G16" s="53">
        <f t="shared" si="3"/>
        <v>16849.310000000001</v>
      </c>
      <c r="H16" s="53">
        <f t="shared" si="4"/>
        <v>16849.310000000001</v>
      </c>
      <c r="I16" s="54">
        <v>0</v>
      </c>
      <c r="J16" s="43">
        <v>16849.310000000001</v>
      </c>
      <c r="K16" s="25">
        <f t="shared" si="1"/>
        <v>0</v>
      </c>
      <c r="L16" s="26">
        <f t="shared" si="2"/>
        <v>9.4659044943820242E-2</v>
      </c>
    </row>
    <row r="17" spans="1:12" ht="15" x14ac:dyDescent="0.25">
      <c r="A17" s="23" t="s">
        <v>47</v>
      </c>
      <c r="B17" s="73">
        <v>10000</v>
      </c>
      <c r="C17" s="46">
        <v>860</v>
      </c>
      <c r="D17" s="49">
        <v>10000</v>
      </c>
      <c r="E17" s="52">
        <v>8698.31</v>
      </c>
      <c r="F17" s="24">
        <f t="shared" si="0"/>
        <v>4.8866910112359559E-2</v>
      </c>
      <c r="G17" s="53">
        <f t="shared" si="3"/>
        <v>8698.3100000000013</v>
      </c>
      <c r="H17" s="53">
        <f t="shared" si="4"/>
        <v>8698.3100000000013</v>
      </c>
      <c r="I17" s="54">
        <v>0</v>
      </c>
      <c r="J17" s="43">
        <v>8698.31</v>
      </c>
      <c r="K17" s="25">
        <f t="shared" si="1"/>
        <v>0</v>
      </c>
      <c r="L17" s="26">
        <f t="shared" si="2"/>
        <v>4.8866910112359559E-2</v>
      </c>
    </row>
    <row r="18" spans="1:12" ht="15" x14ac:dyDescent="0.25">
      <c r="A18" s="23" t="s">
        <v>48</v>
      </c>
      <c r="B18" s="73">
        <v>15000</v>
      </c>
      <c r="C18" s="46">
        <v>860</v>
      </c>
      <c r="D18" s="49">
        <v>30000</v>
      </c>
      <c r="E18" s="52">
        <v>24857.62</v>
      </c>
      <c r="F18" s="24">
        <f t="shared" si="0"/>
        <v>0.13964955056179776</v>
      </c>
      <c r="G18" s="53">
        <f t="shared" si="3"/>
        <v>24857.620000000003</v>
      </c>
      <c r="H18" s="53">
        <f t="shared" si="4"/>
        <v>24857.620000000003</v>
      </c>
      <c r="I18" s="54">
        <v>0</v>
      </c>
      <c r="J18" s="43">
        <v>24857.62</v>
      </c>
      <c r="K18" s="25">
        <f t="shared" si="1"/>
        <v>0</v>
      </c>
      <c r="L18" s="26">
        <f t="shared" si="2"/>
        <v>0.13964955056179776</v>
      </c>
    </row>
    <row r="19" spans="1:12" ht="15" x14ac:dyDescent="0.25">
      <c r="A19" s="23" t="s">
        <v>48</v>
      </c>
      <c r="B19" s="73">
        <v>15000</v>
      </c>
      <c r="C19" s="46" t="s">
        <v>53</v>
      </c>
      <c r="D19" s="49">
        <v>0</v>
      </c>
      <c r="E19" s="52">
        <v>0</v>
      </c>
      <c r="F19" s="24">
        <f t="shared" si="0"/>
        <v>0</v>
      </c>
      <c r="G19" s="53">
        <f t="shared" si="3"/>
        <v>0</v>
      </c>
      <c r="H19" s="53">
        <f t="shared" si="4"/>
        <v>0</v>
      </c>
      <c r="I19" s="54">
        <v>0</v>
      </c>
      <c r="J19" s="43">
        <v>0</v>
      </c>
      <c r="K19" s="25">
        <f t="shared" si="1"/>
        <v>0</v>
      </c>
      <c r="L19" s="26">
        <f t="shared" si="2"/>
        <v>0</v>
      </c>
    </row>
    <row r="20" spans="1:12" ht="15" x14ac:dyDescent="0.25">
      <c r="A20" s="23" t="s">
        <v>49</v>
      </c>
      <c r="B20" s="73">
        <v>5000</v>
      </c>
      <c r="C20" s="46">
        <v>800</v>
      </c>
      <c r="D20" s="49">
        <v>5000</v>
      </c>
      <c r="E20" s="52">
        <v>4551.3100000000004</v>
      </c>
      <c r="F20" s="24">
        <f t="shared" si="0"/>
        <v>2.5569157303370792E-2</v>
      </c>
      <c r="G20" s="53">
        <f t="shared" si="3"/>
        <v>4551.3100000000013</v>
      </c>
      <c r="H20" s="53">
        <f t="shared" si="4"/>
        <v>4551.3100000000013</v>
      </c>
      <c r="I20" s="54">
        <v>0</v>
      </c>
      <c r="J20" s="43">
        <v>4551.3100000000004</v>
      </c>
      <c r="K20" s="25">
        <f t="shared" si="1"/>
        <v>0</v>
      </c>
      <c r="L20" s="26">
        <f t="shared" si="2"/>
        <v>2.5569157303370792E-2</v>
      </c>
    </row>
    <row r="21" spans="1:12" ht="15" x14ac:dyDescent="0.25">
      <c r="A21" s="23" t="s">
        <v>49</v>
      </c>
      <c r="B21" s="73">
        <v>5000</v>
      </c>
      <c r="C21" s="46">
        <v>810</v>
      </c>
      <c r="D21" s="49">
        <v>5000</v>
      </c>
      <c r="E21" s="52">
        <v>4551.3100000000004</v>
      </c>
      <c r="F21" s="24">
        <f t="shared" si="0"/>
        <v>2.5569157303370792E-2</v>
      </c>
      <c r="G21" s="53">
        <f t="shared" si="3"/>
        <v>4551.3100000000013</v>
      </c>
      <c r="H21" s="53">
        <f t="shared" si="4"/>
        <v>4551.3100000000013</v>
      </c>
      <c r="I21" s="54">
        <v>0</v>
      </c>
      <c r="J21" s="43">
        <v>4551.3100000000004</v>
      </c>
      <c r="K21" s="25">
        <f t="shared" si="1"/>
        <v>0</v>
      </c>
      <c r="L21" s="26">
        <f t="shared" si="2"/>
        <v>2.5569157303370792E-2</v>
      </c>
    </row>
    <row r="22" spans="1:12" ht="15" x14ac:dyDescent="0.25">
      <c r="A22" s="23" t="s">
        <v>50</v>
      </c>
      <c r="B22" s="73">
        <v>20000</v>
      </c>
      <c r="C22" s="46">
        <v>860</v>
      </c>
      <c r="D22" s="49">
        <v>20000</v>
      </c>
      <c r="E22" s="52">
        <v>16849.310000000001</v>
      </c>
      <c r="F22" s="24">
        <f t="shared" si="0"/>
        <v>9.4659044943820242E-2</v>
      </c>
      <c r="G22" s="53">
        <f t="shared" si="3"/>
        <v>16849.310000000001</v>
      </c>
      <c r="H22" s="53">
        <f t="shared" si="4"/>
        <v>16849.310000000001</v>
      </c>
      <c r="I22" s="54">
        <v>0</v>
      </c>
      <c r="J22" s="43">
        <v>16849.310000000001</v>
      </c>
      <c r="K22" s="25">
        <f t="shared" si="1"/>
        <v>0</v>
      </c>
      <c r="L22" s="26">
        <f t="shared" si="2"/>
        <v>9.4659044943820242E-2</v>
      </c>
    </row>
    <row r="23" spans="1:12" ht="15" x14ac:dyDescent="0.25">
      <c r="A23" s="77" t="s">
        <v>52</v>
      </c>
      <c r="B23" s="73">
        <v>12000</v>
      </c>
      <c r="C23" s="46">
        <v>800</v>
      </c>
      <c r="D23" s="49">
        <v>2692.28</v>
      </c>
      <c r="E23" s="52">
        <v>2692.28</v>
      </c>
      <c r="F23" s="24">
        <f t="shared" si="0"/>
        <v>1.5125168539325846E-2</v>
      </c>
      <c r="G23" s="53">
        <f t="shared" si="3"/>
        <v>2692.2800000000007</v>
      </c>
      <c r="H23" s="53">
        <f t="shared" si="4"/>
        <v>2692.2800000000007</v>
      </c>
      <c r="I23" s="54">
        <v>0</v>
      </c>
      <c r="J23" s="43">
        <v>2692.28</v>
      </c>
      <c r="K23" s="25">
        <f t="shared" si="1"/>
        <v>0</v>
      </c>
      <c r="L23" s="26">
        <f t="shared" si="2"/>
        <v>1.5125168539325846E-2</v>
      </c>
    </row>
    <row r="24" spans="1:12" ht="15" x14ac:dyDescent="0.25">
      <c r="A24" s="23" t="s">
        <v>51</v>
      </c>
      <c r="B24" s="73">
        <v>20000</v>
      </c>
      <c r="C24" s="46">
        <v>860</v>
      </c>
      <c r="D24" s="49">
        <v>20000</v>
      </c>
      <c r="E24" s="52">
        <v>16849.310000000001</v>
      </c>
      <c r="F24" s="24">
        <f t="shared" si="0"/>
        <v>9.4659044943820242E-2</v>
      </c>
      <c r="G24" s="53">
        <f t="shared" si="3"/>
        <v>16849.310000000001</v>
      </c>
      <c r="H24" s="53">
        <f t="shared" si="4"/>
        <v>16849.310000000001</v>
      </c>
      <c r="I24" s="54">
        <v>0</v>
      </c>
      <c r="J24" s="43">
        <v>16849.310000000001</v>
      </c>
      <c r="K24" s="25">
        <f t="shared" si="1"/>
        <v>0</v>
      </c>
      <c r="L24" s="26">
        <f t="shared" si="2"/>
        <v>9.4659044943820242E-2</v>
      </c>
    </row>
    <row r="25" spans="1:12" ht="15" x14ac:dyDescent="0.25">
      <c r="A25" s="60"/>
      <c r="B25" s="74">
        <f>SUM(B9:B24)</f>
        <v>220000</v>
      </c>
      <c r="C25" s="62"/>
      <c r="D25" s="63">
        <f>SUM(D9:D24)</f>
        <v>210692.28</v>
      </c>
      <c r="E25" s="64">
        <f t="shared" ref="E25:L25" si="5">SUM(E9:E24)</f>
        <v>177999.99999999997</v>
      </c>
      <c r="F25" s="24">
        <f t="shared" si="5"/>
        <v>1.0000000000000002</v>
      </c>
      <c r="G25" s="65">
        <f t="shared" si="5"/>
        <v>178000</v>
      </c>
      <c r="H25" s="65">
        <f t="shared" si="5"/>
        <v>178000</v>
      </c>
      <c r="I25" s="66">
        <f t="shared" si="5"/>
        <v>0</v>
      </c>
      <c r="J25" s="61">
        <f t="shared" si="5"/>
        <v>177999.99999999997</v>
      </c>
      <c r="K25" s="25">
        <f t="shared" si="5"/>
        <v>0</v>
      </c>
      <c r="L25" s="26">
        <f t="shared" si="5"/>
        <v>1.0000000000000002</v>
      </c>
    </row>
    <row r="26" spans="1:12" ht="15" x14ac:dyDescent="0.25">
      <c r="A26" s="12"/>
      <c r="B26" s="32"/>
      <c r="C26" s="2"/>
      <c r="D26" s="2"/>
      <c r="E26" s="29"/>
      <c r="F26" s="28"/>
      <c r="G26" s="27"/>
      <c r="H26" s="27"/>
      <c r="I26" s="27"/>
      <c r="J26" s="29"/>
      <c r="K26" s="30"/>
      <c r="L26" s="31"/>
    </row>
    <row r="27" spans="1:12" ht="15" x14ac:dyDescent="0.25">
      <c r="A27" s="12"/>
      <c r="B27" s="12"/>
      <c r="C27" s="45"/>
      <c r="D27" s="45"/>
      <c r="E27" s="33"/>
      <c r="F27" s="34"/>
      <c r="G27" s="35"/>
      <c r="H27" s="35"/>
      <c r="I27" s="1"/>
      <c r="J27" s="3"/>
    </row>
    <row r="28" spans="1:12" s="69" customFormat="1" ht="15" x14ac:dyDescent="0.25">
      <c r="A28" s="68" t="s">
        <v>21</v>
      </c>
      <c r="B28" s="12"/>
      <c r="C28" s="45"/>
      <c r="D28" s="45"/>
      <c r="E28" s="27"/>
      <c r="F28" s="32"/>
      <c r="G28" s="27"/>
      <c r="H28" s="27"/>
      <c r="I28" s="27"/>
      <c r="J28" s="3"/>
    </row>
    <row r="29" spans="1:12" s="69" customFormat="1" ht="14.25" x14ac:dyDescent="0.2">
      <c r="A29" s="68" t="s">
        <v>22</v>
      </c>
      <c r="B29" s="68"/>
      <c r="C29" s="70"/>
      <c r="D29" s="70"/>
      <c r="E29" s="41"/>
      <c r="F29" s="70"/>
      <c r="G29" s="41"/>
      <c r="H29" s="41"/>
      <c r="I29" s="41"/>
      <c r="J29" s="71"/>
    </row>
    <row r="30" spans="1:12" s="69" customFormat="1" ht="15" x14ac:dyDescent="0.25">
      <c r="A30" s="12"/>
      <c r="B30" s="12"/>
      <c r="C30" s="2"/>
      <c r="D30" s="2"/>
      <c r="E30" s="1"/>
      <c r="F30" s="2"/>
      <c r="G30" s="1"/>
      <c r="H30" s="1"/>
      <c r="I30" s="1"/>
      <c r="J30" s="3"/>
    </row>
    <row r="31" spans="1:12" ht="15" x14ac:dyDescent="0.25">
      <c r="A31" s="36"/>
      <c r="B31" s="37" t="s">
        <v>23</v>
      </c>
      <c r="C31" s="37" t="s">
        <v>7</v>
      </c>
      <c r="D31" s="37"/>
      <c r="E31" s="36" t="s">
        <v>24</v>
      </c>
      <c r="F31" s="36" t="s">
        <v>24</v>
      </c>
      <c r="G31" s="36" t="s">
        <v>25</v>
      </c>
      <c r="H31" s="36" t="s">
        <v>25</v>
      </c>
      <c r="I31" s="36"/>
      <c r="J31" s="3"/>
    </row>
    <row r="32" spans="1:12" ht="15" x14ac:dyDescent="0.25">
      <c r="A32" s="38" t="s">
        <v>26</v>
      </c>
      <c r="B32" s="39" t="s">
        <v>27</v>
      </c>
      <c r="C32" s="39" t="s">
        <v>28</v>
      </c>
      <c r="D32" s="39"/>
      <c r="E32" s="38" t="s">
        <v>29</v>
      </c>
      <c r="F32" s="38" t="s">
        <v>30</v>
      </c>
      <c r="G32" s="38" t="s">
        <v>31</v>
      </c>
      <c r="H32" s="38" t="s">
        <v>32</v>
      </c>
      <c r="I32" s="38" t="s">
        <v>33</v>
      </c>
      <c r="J32" s="3"/>
    </row>
    <row r="33" spans="1:11" ht="15" x14ac:dyDescent="0.25">
      <c r="A33" s="12" t="s">
        <v>39</v>
      </c>
      <c r="B33" s="40"/>
      <c r="C33" s="47"/>
      <c r="D33" s="47"/>
      <c r="E33" s="1"/>
      <c r="F33" s="1"/>
      <c r="G33" s="2" t="s">
        <v>34</v>
      </c>
      <c r="H33" s="67" t="s">
        <v>34</v>
      </c>
      <c r="I33" s="2" t="s">
        <v>36</v>
      </c>
      <c r="J33" s="3"/>
    </row>
    <row r="34" spans="1:11" ht="15" x14ac:dyDescent="0.25">
      <c r="A34" s="12"/>
      <c r="B34" s="12"/>
      <c r="C34" s="2"/>
      <c r="D34" s="2"/>
      <c r="E34" s="1"/>
      <c r="F34" s="2"/>
      <c r="G34" s="1"/>
      <c r="H34" s="1"/>
      <c r="I34" s="1"/>
      <c r="J34" s="3"/>
    </row>
    <row r="35" spans="1:11" ht="15" x14ac:dyDescent="0.25">
      <c r="A35" s="42" t="s">
        <v>35</v>
      </c>
      <c r="B35" s="12"/>
      <c r="C35" s="2"/>
      <c r="D35" s="2"/>
      <c r="E35" s="1"/>
      <c r="F35" s="2"/>
      <c r="G35" s="1"/>
      <c r="H35" s="1"/>
      <c r="I35" s="1"/>
      <c r="J35" s="1"/>
      <c r="K35" s="3"/>
    </row>
    <row r="36" spans="1:11" x14ac:dyDescent="0.2">
      <c r="A36" s="58" t="s">
        <v>54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</row>
    <row r="37" spans="1:11" x14ac:dyDescent="0.2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</row>
  </sheetData>
  <mergeCells count="3">
    <mergeCell ref="A1:B1"/>
    <mergeCell ref="A2:B2"/>
    <mergeCell ref="A36:K37"/>
  </mergeCells>
  <conditionalFormatting sqref="B25">
    <cfRule type="cellIs" dxfId="0" priority="1" stopIfTrue="1" operator="notEqual">
      <formula>$E$25</formula>
    </cfRule>
  </conditionalFormatting>
  <pageMargins left="0.48" right="0.24" top="0.6" bottom="0.44" header="0.28000000000000003" footer="0.23"/>
  <pageSetup scale="79" orientation="landscape" horizontalDpi="4294967295" verticalDpi="4294967295" r:id="rId1"/>
  <headerFooter scaleWithDoc="0" alignWithMargins="0">
    <oddFooter>&amp;CSPR 2-165 Expense Allocation - Jan 30,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Updated 013013</vt:lpstr>
      <vt:lpstr>Sheet2</vt:lpstr>
      <vt:lpstr>Sheet3</vt:lpstr>
      <vt:lpstr>'Updated 013013'!Print_Area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FHWA</dc:creator>
  <cp:lastModifiedBy>debra</cp:lastModifiedBy>
  <cp:lastPrinted>2013-02-07T20:49:28Z</cp:lastPrinted>
  <dcterms:created xsi:type="dcterms:W3CDTF">2009-06-16T14:51:50Z</dcterms:created>
  <dcterms:modified xsi:type="dcterms:W3CDTF">2013-02-07T21:11:29Z</dcterms:modified>
</cp:coreProperties>
</file>