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368)--Iowa--Solicit#1439\"/>
    </mc:Choice>
  </mc:AlternateContent>
  <xr:revisionPtr revIDLastSave="0" documentId="8_{80B1EAD8-F359-4A05-80CB-88DB97F749C5}" xr6:coauthVersionLast="47" xr6:coauthVersionMax="47" xr10:uidLastSave="{00000000-0000-0000-0000-000000000000}"/>
  <bookViews>
    <workbookView xWindow="-120" yWindow="-120" windowWidth="29040" windowHeight="15720" tabRatio="729" xr2:uid="{00000000-000D-0000-FFFF-FFFF00000000}"/>
  </bookViews>
  <sheets>
    <sheet name="5(368)" sheetId="1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7" l="1"/>
  <c r="F43" i="17"/>
  <c r="C43" i="17"/>
  <c r="C51" i="17" l="1"/>
  <c r="E30" i="17"/>
  <c r="F30" i="17" s="1"/>
  <c r="G30" i="17" s="1"/>
  <c r="E14" i="17"/>
  <c r="F14" i="17" s="1"/>
  <c r="G14" i="17" s="1"/>
  <c r="E42" i="17"/>
  <c r="F42" i="17" s="1"/>
  <c r="G42" i="17" s="1"/>
  <c r="E26" i="17"/>
  <c r="F26" i="17" s="1"/>
  <c r="G26" i="17" s="1"/>
  <c r="E13" i="17"/>
  <c r="F13" i="17" s="1"/>
  <c r="G13" i="17" s="1"/>
  <c r="E41" i="17"/>
  <c r="F41" i="17" s="1"/>
  <c r="G41" i="17" s="1"/>
  <c r="E25" i="17"/>
  <c r="F25" i="17" s="1"/>
  <c r="G25" i="17" s="1"/>
  <c r="E8" i="17"/>
  <c r="F8" i="17" s="1"/>
  <c r="G8" i="17" s="1"/>
  <c r="E40" i="17"/>
  <c r="F40" i="17" s="1"/>
  <c r="G40" i="17" s="1"/>
  <c r="E24" i="17"/>
  <c r="F24" i="17" s="1"/>
  <c r="G24" i="17" s="1"/>
  <c r="E11" i="17"/>
  <c r="F11" i="17" s="1"/>
  <c r="G11" i="17" s="1"/>
  <c r="E29" i="17"/>
  <c r="F29" i="17" s="1"/>
  <c r="G29" i="17" s="1"/>
  <c r="E28" i="17"/>
  <c r="F28" i="17" s="1"/>
  <c r="G28" i="17" s="1"/>
  <c r="E27" i="17"/>
  <c r="F27" i="17" s="1"/>
  <c r="G27" i="17" s="1"/>
  <c r="E39" i="17"/>
  <c r="F39" i="17" s="1"/>
  <c r="G39" i="17" s="1"/>
  <c r="E23" i="17"/>
  <c r="F23" i="17" s="1"/>
  <c r="G23" i="17" s="1"/>
  <c r="E10" i="17"/>
  <c r="F10" i="17" s="1"/>
  <c r="G10" i="17" s="1"/>
  <c r="E38" i="17"/>
  <c r="F38" i="17" s="1"/>
  <c r="G38" i="17" s="1"/>
  <c r="E22" i="17"/>
  <c r="F22" i="17" s="1"/>
  <c r="G22" i="17" s="1"/>
  <c r="E9" i="17"/>
  <c r="F9" i="17" s="1"/>
  <c r="G9" i="17" s="1"/>
  <c r="E15" i="17"/>
  <c r="F15" i="17" s="1"/>
  <c r="G15" i="17" s="1"/>
  <c r="E37" i="17"/>
  <c r="F37" i="17" s="1"/>
  <c r="G37" i="17" s="1"/>
  <c r="E21" i="17"/>
  <c r="F21" i="17" s="1"/>
  <c r="G21" i="17" s="1"/>
  <c r="E12" i="17"/>
  <c r="F12" i="17" s="1"/>
  <c r="G12" i="17" s="1"/>
  <c r="E36" i="17"/>
  <c r="F36" i="17" s="1"/>
  <c r="G36" i="17" s="1"/>
  <c r="E20" i="17"/>
  <c r="F20" i="17" s="1"/>
  <c r="G20" i="17" s="1"/>
  <c r="E19" i="17"/>
  <c r="F19" i="17" s="1"/>
  <c r="G19" i="17" s="1"/>
  <c r="E34" i="17"/>
  <c r="F34" i="17" s="1"/>
  <c r="G34" i="17" s="1"/>
  <c r="E18" i="17"/>
  <c r="F18" i="17" s="1"/>
  <c r="G18" i="17" s="1"/>
  <c r="E33" i="17"/>
  <c r="F33" i="17" s="1"/>
  <c r="G33" i="17" s="1"/>
  <c r="E32" i="17"/>
  <c r="F32" i="17" s="1"/>
  <c r="G32" i="17" s="1"/>
  <c r="E16" i="17"/>
  <c r="F16" i="17" s="1"/>
  <c r="G16" i="17" s="1"/>
  <c r="E35" i="17"/>
  <c r="F35" i="17" s="1"/>
  <c r="G35" i="17" s="1"/>
  <c r="E17" i="17"/>
  <c r="F17" i="17" s="1"/>
  <c r="G17" i="17" s="1"/>
  <c r="E31" i="17"/>
  <c r="F31" i="17" s="1"/>
  <c r="G31" i="17" s="1"/>
  <c r="H15" i="17" l="1"/>
  <c r="H27" i="17" l="1"/>
  <c r="H30" i="17"/>
  <c r="H34" i="17"/>
  <c r="H11" i="17"/>
  <c r="H24" i="17"/>
  <c r="E43" i="17"/>
  <c r="H12" i="17"/>
  <c r="H22" i="17"/>
  <c r="H37" i="17"/>
  <c r="H41" i="17"/>
  <c r="H19" i="17"/>
  <c r="H35" i="17"/>
  <c r="H28" i="17"/>
  <c r="H39" i="17"/>
  <c r="H9" i="17"/>
  <c r="H31" i="17"/>
  <c r="H16" i="17"/>
  <c r="H25" i="17"/>
  <c r="G43" i="17" l="1"/>
  <c r="H8" i="17" l="1"/>
  <c r="H43" i="1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531B22-14FB-4271-A22D-CE2876DFAEFE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  <connection id="2" xr16:uid="{FF4A650F-27BF-4BA1-A765-F57E6CAB170A}" keepAlive="1" name="Query - Table1 (2)" description="Connection to the 'Table1 (2)' query in the workbook." type="5" refreshedVersion="0" background="1" saveData="1">
    <dbPr connection="Provider=Microsoft.Mashup.OleDb.1;Data Source=$Workbook$;Location=&quot;Table1 (2)&quot;;Extended Properties=&quot;&quot;" command="SELECT * FROM [Table1 (2)]"/>
  </connection>
</connections>
</file>

<file path=xl/sharedStrings.xml><?xml version="1.0" encoding="utf-8"?>
<sst xmlns="http://schemas.openxmlformats.org/spreadsheetml/2006/main" count="108" uniqueCount="61">
  <si>
    <t>Project Number:</t>
  </si>
  <si>
    <t>TPF-5(368)</t>
  </si>
  <si>
    <t>Project Title:</t>
  </si>
  <si>
    <t>Performance Engineered Concrete Paving Mixtures</t>
  </si>
  <si>
    <t xml:space="preserve">Lead Organization Contact:   </t>
  </si>
  <si>
    <t>Khyle Clute, khyle.clute@iowadot.us</t>
  </si>
  <si>
    <t>Lead Organization:</t>
  </si>
  <si>
    <t>Iowa DOT</t>
  </si>
  <si>
    <t>Program Code
Received</t>
  </si>
  <si>
    <t>Obligated in
FMIS</t>
  </si>
  <si>
    <t>Other Funds
Received</t>
  </si>
  <si>
    <t>Contribution
Percentage</t>
  </si>
  <si>
    <t>Total
Expenditures</t>
  </si>
  <si>
    <t>Remaing
Project Funds</t>
  </si>
  <si>
    <t>UDO Funds
to Return</t>
  </si>
  <si>
    <t>Program Code
to Return</t>
  </si>
  <si>
    <t>Arkansas</t>
  </si>
  <si>
    <t>Z560</t>
  </si>
  <si>
    <t>--</t>
  </si>
  <si>
    <t>California</t>
  </si>
  <si>
    <t>M56E</t>
  </si>
  <si>
    <t>Colorado</t>
  </si>
  <si>
    <t>FHWA (1)</t>
  </si>
  <si>
    <t>M378</t>
  </si>
  <si>
    <t>FHWA (2)</t>
  </si>
  <si>
    <t>Z378</t>
  </si>
  <si>
    <t>Georgia</t>
  </si>
  <si>
    <t>L560</t>
  </si>
  <si>
    <t>Iowa</t>
  </si>
  <si>
    <t>Y560</t>
  </si>
  <si>
    <t>Iowa (2)</t>
  </si>
  <si>
    <t>Cash</t>
  </si>
  <si>
    <t>Idaho</t>
  </si>
  <si>
    <t>Z550</t>
  </si>
  <si>
    <t>Z56E</t>
  </si>
  <si>
    <t>Illinois</t>
  </si>
  <si>
    <t>M560</t>
  </si>
  <si>
    <t>Kansas</t>
  </si>
  <si>
    <t>Maine</t>
  </si>
  <si>
    <t>Michigan</t>
  </si>
  <si>
    <t>Minnesota</t>
  </si>
  <si>
    <t>North Carolina</t>
  </si>
  <si>
    <t>New York</t>
  </si>
  <si>
    <t>Ohio</t>
  </si>
  <si>
    <t>Oklahoma</t>
  </si>
  <si>
    <t>Pennsylvania</t>
  </si>
  <si>
    <t>South Dakota</t>
  </si>
  <si>
    <t>Tennessee</t>
  </si>
  <si>
    <t>Wisconsin</t>
  </si>
  <si>
    <t>Subtotal Project Funds</t>
  </si>
  <si>
    <t>Total Project Funds</t>
  </si>
  <si>
    <t>Notes:</t>
  </si>
  <si>
    <t>(1) FHWA Contribution at 100%</t>
  </si>
  <si>
    <t>(2) Cost share to FHWA Contribution at 80/20%</t>
  </si>
  <si>
    <t>UDO Transfer Decision:</t>
  </si>
  <si>
    <t>UDO funds will be transferred back to Partners</t>
  </si>
  <si>
    <r>
      <t>UDO funds will be transferred to TPF-5(xxx) per Partner approval on</t>
    </r>
    <r>
      <rPr>
        <i/>
        <sz val="11"/>
        <color theme="0" tint="-0.249977111117893"/>
        <rFont val="Calibri"/>
        <family val="2"/>
        <scheme val="minor"/>
      </rPr>
      <t xml:space="preserve"> DATE</t>
    </r>
  </si>
  <si>
    <r>
      <t xml:space="preserve">UDO funds will be kept by Lead Organization per FHWA approval on </t>
    </r>
    <r>
      <rPr>
        <i/>
        <sz val="11"/>
        <color theme="0" tint="-0.249977111117893"/>
        <rFont val="Calibri"/>
        <family val="2"/>
        <scheme val="minor"/>
      </rPr>
      <t>DATE</t>
    </r>
  </si>
  <si>
    <t>Status as of:</t>
  </si>
  <si>
    <t>Refundable
Contributions</t>
  </si>
  <si>
    <t>Non-Refundable
Contributions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</si>
</sst>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C79E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B7FFF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4" fontId="4" fillId="0" borderId="2" xfId="1" applyFont="1" applyFill="1" applyBorder="1" applyAlignment="1">
      <alignment vertical="center"/>
    </xf>
    <xf numFmtId="44" fontId="4" fillId="0" borderId="2" xfId="1" quotePrefix="1" applyFont="1" applyFill="1" applyBorder="1" applyAlignment="1">
      <alignment horizontal="right" vertical="center"/>
    </xf>
    <xf numFmtId="10" fontId="4" fillId="0" borderId="2" xfId="0" applyNumberFormat="1" applyFont="1" applyFill="1" applyBorder="1" applyAlignment="1">
      <alignment horizontal="right" vertical="center"/>
    </xf>
    <xf numFmtId="44" fontId="4" fillId="0" borderId="2" xfId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10" fontId="3" fillId="0" borderId="2" xfId="2" applyNumberFormat="1" applyFont="1" applyFill="1" applyBorder="1" applyAlignment="1">
      <alignment horizontal="right" vertical="center"/>
    </xf>
    <xf numFmtId="44" fontId="3" fillId="0" borderId="2" xfId="0" applyNumberFormat="1" applyFont="1" applyFill="1" applyBorder="1" applyAlignment="1">
      <alignment horizontal="right" vertical="center"/>
    </xf>
    <xf numFmtId="0" fontId="4" fillId="0" borderId="0" xfId="0" applyFont="1"/>
    <xf numFmtId="0" fontId="4" fillId="0" borderId="0" xfId="0" applyFont="1" applyFill="1"/>
    <xf numFmtId="0" fontId="3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Fill="1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44" fontId="4" fillId="4" borderId="2" xfId="1" applyFont="1" applyFill="1" applyBorder="1" applyAlignment="1">
      <alignment vertical="center"/>
    </xf>
    <xf numFmtId="44" fontId="4" fillId="4" borderId="2" xfId="1" quotePrefix="1" applyFont="1" applyFill="1" applyBorder="1" applyAlignment="1">
      <alignment horizontal="right" vertical="center"/>
    </xf>
    <xf numFmtId="10" fontId="4" fillId="4" borderId="2" xfId="0" applyNumberFormat="1" applyFont="1" applyFill="1" applyBorder="1" applyAlignment="1">
      <alignment horizontal="right" vertical="center"/>
    </xf>
    <xf numFmtId="44" fontId="4" fillId="4" borderId="2" xfId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44" fontId="4" fillId="0" borderId="9" xfId="1" applyFont="1" applyFill="1" applyBorder="1" applyAlignment="1">
      <alignment vertical="center"/>
    </xf>
    <xf numFmtId="44" fontId="4" fillId="4" borderId="9" xfId="1" applyFont="1" applyFill="1" applyBorder="1" applyAlignment="1">
      <alignment horizontal="center" vertical="center"/>
    </xf>
    <xf numFmtId="44" fontId="4" fillId="4" borderId="1" xfId="1" applyFont="1" applyFill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left" vertical="center"/>
    </xf>
    <xf numFmtId="44" fontId="3" fillId="0" borderId="5" xfId="0" applyNumberFormat="1" applyFont="1" applyFill="1" applyBorder="1" applyAlignment="1">
      <alignment horizontal="center" vertical="center"/>
    </xf>
    <xf numFmtId="44" fontId="3" fillId="0" borderId="6" xfId="0" applyNumberFormat="1" applyFont="1" applyFill="1" applyBorder="1" applyAlignment="1">
      <alignment horizontal="center" vertical="center"/>
    </xf>
    <xf numFmtId="44" fontId="3" fillId="0" borderId="5" xfId="1" applyFont="1" applyFill="1" applyBorder="1" applyAlignment="1">
      <alignment horizontal="center" vertical="center"/>
    </xf>
    <xf numFmtId="44" fontId="3" fillId="0" borderId="6" xfId="1" applyFont="1" applyFill="1" applyBorder="1" applyAlignment="1">
      <alignment horizontal="center" vertical="center"/>
    </xf>
    <xf numFmtId="44" fontId="4" fillId="0" borderId="9" xfId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44" fontId="4" fillId="4" borderId="10" xfId="1" applyFont="1" applyFill="1" applyBorder="1" applyAlignment="1">
      <alignment horizontal="center" vertical="center"/>
    </xf>
    <xf numFmtId="44" fontId="4" fillId="0" borderId="1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0" xfId="0" quotePrefix="1" applyFont="1" applyAlignment="1">
      <alignment horizontal="left"/>
    </xf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B7FFF1"/>
      <color rgb="FFD78400"/>
      <color rgb="FF00FFCC"/>
      <color rgb="FF1BC79E"/>
      <color rgb="FF00CC99"/>
      <color rgb="FF117A61"/>
      <color rgb="FFD7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95253-8E42-461C-9443-B7744AF455C1}">
  <sheetPr>
    <pageSetUpPr fitToPage="1"/>
  </sheetPr>
  <dimension ref="A1:I65"/>
  <sheetViews>
    <sheetView tabSelected="1" topLeftCell="A7" zoomScale="85" zoomScaleNormal="85" workbookViewId="0">
      <selection activeCell="F8" sqref="F8"/>
    </sheetView>
  </sheetViews>
  <sheetFormatPr defaultColWidth="9.140625" defaultRowHeight="15" x14ac:dyDescent="0.25"/>
  <cols>
    <col min="1" max="1" width="24" style="1" bestFit="1" customWidth="1"/>
    <col min="2" max="9" width="14.5703125" style="1" customWidth="1"/>
    <col min="10" max="16384" width="9.140625" style="1"/>
  </cols>
  <sheetData>
    <row r="1" spans="1:9" ht="15" customHeight="1" x14ac:dyDescent="0.25">
      <c r="A1" s="29" t="s">
        <v>0</v>
      </c>
      <c r="B1" s="50" t="s">
        <v>1</v>
      </c>
      <c r="C1" s="50"/>
      <c r="D1" s="50"/>
      <c r="E1" s="50"/>
      <c r="F1" s="50"/>
      <c r="G1" s="50"/>
      <c r="H1" s="50"/>
      <c r="I1" s="50"/>
    </row>
    <row r="2" spans="1:9" ht="15" customHeight="1" x14ac:dyDescent="0.25">
      <c r="A2" s="29" t="s">
        <v>2</v>
      </c>
      <c r="B2" s="50" t="s">
        <v>3</v>
      </c>
      <c r="C2" s="50"/>
      <c r="D2" s="50"/>
      <c r="E2" s="50"/>
      <c r="F2" s="50"/>
      <c r="G2" s="50"/>
      <c r="H2" s="50"/>
      <c r="I2" s="50"/>
    </row>
    <row r="3" spans="1:9" ht="15" customHeight="1" x14ac:dyDescent="0.25">
      <c r="A3" s="29" t="s">
        <v>4</v>
      </c>
      <c r="B3" s="51" t="s">
        <v>5</v>
      </c>
      <c r="C3" s="51"/>
      <c r="D3" s="51"/>
      <c r="E3" s="51"/>
      <c r="F3" s="51"/>
      <c r="G3" s="51"/>
      <c r="H3" s="51"/>
      <c r="I3" s="51"/>
    </row>
    <row r="4" spans="1:9" ht="15" customHeight="1" x14ac:dyDescent="0.25">
      <c r="A4" s="29" t="s">
        <v>6</v>
      </c>
      <c r="B4" s="51" t="s">
        <v>7</v>
      </c>
      <c r="C4" s="51"/>
      <c r="D4" s="51"/>
      <c r="E4" s="51"/>
      <c r="F4" s="51"/>
      <c r="G4" s="51"/>
      <c r="H4" s="51"/>
      <c r="I4" s="51"/>
    </row>
    <row r="5" spans="1:9" ht="15" customHeight="1" x14ac:dyDescent="0.25">
      <c r="A5" s="29" t="s">
        <v>58</v>
      </c>
      <c r="B5" s="52">
        <v>45982</v>
      </c>
      <c r="C5" s="52"/>
      <c r="D5" s="52"/>
      <c r="E5" s="52"/>
      <c r="F5" s="52"/>
      <c r="G5" s="52"/>
      <c r="H5" s="52"/>
      <c r="I5" s="52"/>
    </row>
    <row r="6" spans="1:9" ht="15" customHeight="1" x14ac:dyDescent="0.25">
      <c r="A6" s="3"/>
      <c r="B6" s="4"/>
      <c r="C6" s="5"/>
      <c r="D6" s="5"/>
      <c r="E6" s="5"/>
      <c r="F6" s="6"/>
      <c r="G6" s="7"/>
      <c r="H6" s="7"/>
      <c r="I6" s="8"/>
    </row>
    <row r="7" spans="1:9" ht="30" customHeight="1" thickBot="1" x14ac:dyDescent="0.3">
      <c r="A7" s="9" t="s">
        <v>59</v>
      </c>
      <c r="B7" s="10" t="s">
        <v>8</v>
      </c>
      <c r="C7" s="11" t="s">
        <v>9</v>
      </c>
      <c r="D7" s="11" t="s">
        <v>10</v>
      </c>
      <c r="E7" s="11" t="s">
        <v>11</v>
      </c>
      <c r="F7" s="11" t="s">
        <v>12</v>
      </c>
      <c r="G7" s="11" t="s">
        <v>13</v>
      </c>
      <c r="H7" s="11" t="s">
        <v>14</v>
      </c>
      <c r="I7" s="12" t="s">
        <v>15</v>
      </c>
    </row>
    <row r="8" spans="1:9" ht="15" customHeight="1" x14ac:dyDescent="0.25">
      <c r="A8" s="13" t="s">
        <v>16</v>
      </c>
      <c r="B8" s="14" t="s">
        <v>17</v>
      </c>
      <c r="C8" s="18">
        <v>75000</v>
      </c>
      <c r="D8" s="16"/>
      <c r="E8" s="17">
        <f t="shared" ref="E8:E42" si="0">(C8+D8)/$C$43</f>
        <v>6.2240663900414939E-2</v>
      </c>
      <c r="F8" s="15">
        <f>($F$43-$C$49)*$E8</f>
        <v>75000</v>
      </c>
      <c r="G8" s="18">
        <f>C8+D8-F8</f>
        <v>0</v>
      </c>
      <c r="H8" s="18">
        <f t="shared" ref="H8:H34" si="1">G8</f>
        <v>0</v>
      </c>
      <c r="I8" s="47" t="s">
        <v>18</v>
      </c>
    </row>
    <row r="9" spans="1:9" ht="15" customHeight="1" x14ac:dyDescent="0.25">
      <c r="A9" s="30" t="s">
        <v>19</v>
      </c>
      <c r="B9" s="31" t="s">
        <v>20</v>
      </c>
      <c r="C9" s="35">
        <v>30000</v>
      </c>
      <c r="D9" s="33"/>
      <c r="E9" s="34">
        <f t="shared" si="0"/>
        <v>2.4896265560165973E-2</v>
      </c>
      <c r="F9" s="32">
        <f t="shared" ref="F9:F42" si="2">($F$43-$C$49)*$E9</f>
        <v>29999.999999999996</v>
      </c>
      <c r="G9" s="35">
        <f t="shared" ref="G9:G42" si="3">C9+D9-F9</f>
        <v>0</v>
      </c>
      <c r="H9" s="45">
        <f>G9+G10</f>
        <v>0</v>
      </c>
      <c r="I9" s="48"/>
    </row>
    <row r="10" spans="1:9" ht="15" customHeight="1" x14ac:dyDescent="0.25">
      <c r="A10" s="30" t="s">
        <v>19</v>
      </c>
      <c r="B10" s="31" t="s">
        <v>17</v>
      </c>
      <c r="C10" s="35">
        <v>15000</v>
      </c>
      <c r="D10" s="33"/>
      <c r="E10" s="34">
        <f t="shared" si="0"/>
        <v>1.2448132780082987E-2</v>
      </c>
      <c r="F10" s="32">
        <f t="shared" si="2"/>
        <v>14999.999999999998</v>
      </c>
      <c r="G10" s="35">
        <f t="shared" si="3"/>
        <v>0</v>
      </c>
      <c r="H10" s="46"/>
      <c r="I10" s="48"/>
    </row>
    <row r="11" spans="1:9" ht="15" customHeight="1" x14ac:dyDescent="0.25">
      <c r="A11" s="13" t="s">
        <v>21</v>
      </c>
      <c r="B11" s="14" t="s">
        <v>17</v>
      </c>
      <c r="C11" s="18">
        <v>60000</v>
      </c>
      <c r="D11" s="16"/>
      <c r="E11" s="17">
        <f t="shared" si="0"/>
        <v>4.9792531120331947E-2</v>
      </c>
      <c r="F11" s="15">
        <f t="shared" si="2"/>
        <v>59999.999999999993</v>
      </c>
      <c r="G11" s="18">
        <f t="shared" si="3"/>
        <v>0</v>
      </c>
      <c r="H11" s="18">
        <f t="shared" si="1"/>
        <v>0</v>
      </c>
      <c r="I11" s="48"/>
    </row>
    <row r="12" spans="1:9" ht="15" customHeight="1" x14ac:dyDescent="0.25">
      <c r="A12" s="30" t="s">
        <v>26</v>
      </c>
      <c r="B12" s="31">
        <v>860</v>
      </c>
      <c r="C12" s="35">
        <v>15000</v>
      </c>
      <c r="D12" s="33"/>
      <c r="E12" s="34">
        <f t="shared" si="0"/>
        <v>1.2448132780082987E-2</v>
      </c>
      <c r="F12" s="32">
        <f t="shared" si="2"/>
        <v>14999.999999999998</v>
      </c>
      <c r="G12" s="35">
        <f t="shared" si="3"/>
        <v>0</v>
      </c>
      <c r="H12" s="45">
        <f>G12+G13+G14</f>
        <v>0</v>
      </c>
      <c r="I12" s="48"/>
    </row>
    <row r="13" spans="1:9" ht="15" customHeight="1" x14ac:dyDescent="0.25">
      <c r="A13" s="30" t="s">
        <v>26</v>
      </c>
      <c r="B13" s="31" t="s">
        <v>27</v>
      </c>
      <c r="C13" s="35">
        <v>15000</v>
      </c>
      <c r="D13" s="33"/>
      <c r="E13" s="34">
        <f t="shared" si="0"/>
        <v>1.2448132780082987E-2</v>
      </c>
      <c r="F13" s="32">
        <f t="shared" si="2"/>
        <v>14999.999999999998</v>
      </c>
      <c r="G13" s="35">
        <f t="shared" si="3"/>
        <v>0</v>
      </c>
      <c r="H13" s="59"/>
      <c r="I13" s="48"/>
    </row>
    <row r="14" spans="1:9" ht="15" customHeight="1" x14ac:dyDescent="0.25">
      <c r="A14" s="30" t="s">
        <v>26</v>
      </c>
      <c r="B14" s="31" t="s">
        <v>17</v>
      </c>
      <c r="C14" s="35">
        <v>15000</v>
      </c>
      <c r="D14" s="33"/>
      <c r="E14" s="34">
        <f t="shared" si="0"/>
        <v>1.2448132780082987E-2</v>
      </c>
      <c r="F14" s="32">
        <f t="shared" si="2"/>
        <v>14999.999999999998</v>
      </c>
      <c r="G14" s="35">
        <f t="shared" si="3"/>
        <v>0</v>
      </c>
      <c r="H14" s="46"/>
      <c r="I14" s="48"/>
    </row>
    <row r="15" spans="1:9" ht="15" customHeight="1" x14ac:dyDescent="0.25">
      <c r="A15" s="42" t="s">
        <v>28</v>
      </c>
      <c r="B15" s="43" t="s">
        <v>17</v>
      </c>
      <c r="C15" s="18">
        <v>65000</v>
      </c>
      <c r="D15" s="16"/>
      <c r="E15" s="17">
        <f t="shared" si="0"/>
        <v>5.3941908713692949E-2</v>
      </c>
      <c r="F15" s="15">
        <f t="shared" si="2"/>
        <v>65000</v>
      </c>
      <c r="G15" s="18">
        <f t="shared" si="3"/>
        <v>0</v>
      </c>
      <c r="H15" s="44">
        <f>G15</f>
        <v>0</v>
      </c>
      <c r="I15" s="48"/>
    </row>
    <row r="16" spans="1:9" ht="15" customHeight="1" x14ac:dyDescent="0.25">
      <c r="A16" s="30" t="s">
        <v>32</v>
      </c>
      <c r="B16" s="31" t="s">
        <v>33</v>
      </c>
      <c r="C16" s="35">
        <v>15000</v>
      </c>
      <c r="D16" s="33"/>
      <c r="E16" s="34">
        <f t="shared" si="0"/>
        <v>1.2448132780082987E-2</v>
      </c>
      <c r="F16" s="32">
        <f t="shared" si="2"/>
        <v>14999.999999999998</v>
      </c>
      <c r="G16" s="35">
        <f t="shared" si="3"/>
        <v>0</v>
      </c>
      <c r="H16" s="45">
        <f>G16+G17+G18</f>
        <v>0</v>
      </c>
      <c r="I16" s="48"/>
    </row>
    <row r="17" spans="1:9" ht="15" customHeight="1" x14ac:dyDescent="0.25">
      <c r="A17" s="30" t="s">
        <v>32</v>
      </c>
      <c r="B17" s="31" t="s">
        <v>34</v>
      </c>
      <c r="C17" s="35">
        <v>15000</v>
      </c>
      <c r="D17" s="33"/>
      <c r="E17" s="34">
        <f t="shared" si="0"/>
        <v>1.2448132780082987E-2</v>
      </c>
      <c r="F17" s="32">
        <f t="shared" si="2"/>
        <v>14999.999999999998</v>
      </c>
      <c r="G17" s="35">
        <f t="shared" si="3"/>
        <v>0</v>
      </c>
      <c r="H17" s="59"/>
      <c r="I17" s="48"/>
    </row>
    <row r="18" spans="1:9" ht="15" customHeight="1" x14ac:dyDescent="0.25">
      <c r="A18" s="30" t="s">
        <v>32</v>
      </c>
      <c r="B18" s="31" t="s">
        <v>17</v>
      </c>
      <c r="C18" s="35">
        <v>45000</v>
      </c>
      <c r="D18" s="33"/>
      <c r="E18" s="34">
        <f t="shared" si="0"/>
        <v>3.7344398340248962E-2</v>
      </c>
      <c r="F18" s="32">
        <f t="shared" si="2"/>
        <v>45000</v>
      </c>
      <c r="G18" s="35">
        <f t="shared" si="3"/>
        <v>0</v>
      </c>
      <c r="H18" s="46"/>
      <c r="I18" s="48"/>
    </row>
    <row r="19" spans="1:9" ht="15" customHeight="1" x14ac:dyDescent="0.25">
      <c r="A19" s="42" t="s">
        <v>35</v>
      </c>
      <c r="B19" s="43" t="s">
        <v>36</v>
      </c>
      <c r="C19" s="18">
        <v>15000</v>
      </c>
      <c r="D19" s="16"/>
      <c r="E19" s="17">
        <f t="shared" si="0"/>
        <v>1.2448132780082987E-2</v>
      </c>
      <c r="F19" s="15">
        <f t="shared" si="2"/>
        <v>14999.999999999998</v>
      </c>
      <c r="G19" s="18">
        <f t="shared" si="3"/>
        <v>0</v>
      </c>
      <c r="H19" s="57">
        <f>G19+G20+G21</f>
        <v>0</v>
      </c>
      <c r="I19" s="48"/>
    </row>
    <row r="20" spans="1:9" ht="15" customHeight="1" x14ac:dyDescent="0.25">
      <c r="A20" s="42" t="s">
        <v>35</v>
      </c>
      <c r="B20" s="43" t="s">
        <v>20</v>
      </c>
      <c r="C20" s="18">
        <v>15000</v>
      </c>
      <c r="D20" s="16"/>
      <c r="E20" s="17">
        <f t="shared" si="0"/>
        <v>1.2448132780082987E-2</v>
      </c>
      <c r="F20" s="15">
        <f t="shared" si="2"/>
        <v>14999.999999999998</v>
      </c>
      <c r="G20" s="18">
        <f t="shared" si="3"/>
        <v>0</v>
      </c>
      <c r="H20" s="60"/>
      <c r="I20" s="48"/>
    </row>
    <row r="21" spans="1:9" ht="15" customHeight="1" x14ac:dyDescent="0.25">
      <c r="A21" s="42" t="s">
        <v>35</v>
      </c>
      <c r="B21" s="43" t="s">
        <v>17</v>
      </c>
      <c r="C21" s="18">
        <v>45000</v>
      </c>
      <c r="D21" s="16"/>
      <c r="E21" s="17">
        <f t="shared" si="0"/>
        <v>3.7344398340248962E-2</v>
      </c>
      <c r="F21" s="15">
        <f t="shared" si="2"/>
        <v>45000</v>
      </c>
      <c r="G21" s="18">
        <f t="shared" si="3"/>
        <v>0</v>
      </c>
      <c r="H21" s="58"/>
      <c r="I21" s="48"/>
    </row>
    <row r="22" spans="1:9" ht="15" customHeight="1" x14ac:dyDescent="0.25">
      <c r="A22" s="30" t="s">
        <v>37</v>
      </c>
      <c r="B22" s="31" t="s">
        <v>34</v>
      </c>
      <c r="C22" s="35">
        <v>15000</v>
      </c>
      <c r="D22" s="33"/>
      <c r="E22" s="34">
        <f t="shared" si="0"/>
        <v>1.2448132780082987E-2</v>
      </c>
      <c r="F22" s="32">
        <f t="shared" si="2"/>
        <v>14999.999999999998</v>
      </c>
      <c r="G22" s="35">
        <f t="shared" si="3"/>
        <v>0</v>
      </c>
      <c r="H22" s="45">
        <f>G22+G23</f>
        <v>0</v>
      </c>
      <c r="I22" s="48"/>
    </row>
    <row r="23" spans="1:9" ht="15" customHeight="1" x14ac:dyDescent="0.25">
      <c r="A23" s="30" t="s">
        <v>37</v>
      </c>
      <c r="B23" s="31" t="s">
        <v>17</v>
      </c>
      <c r="C23" s="35">
        <v>60000</v>
      </c>
      <c r="D23" s="33"/>
      <c r="E23" s="34">
        <f t="shared" si="0"/>
        <v>4.9792531120331947E-2</v>
      </c>
      <c r="F23" s="32">
        <f t="shared" si="2"/>
        <v>59999.999999999993</v>
      </c>
      <c r="G23" s="35">
        <f t="shared" si="3"/>
        <v>0</v>
      </c>
      <c r="H23" s="46"/>
      <c r="I23" s="48"/>
    </row>
    <row r="24" spans="1:9" ht="15" customHeight="1" x14ac:dyDescent="0.25">
      <c r="A24" s="42" t="s">
        <v>38</v>
      </c>
      <c r="B24" s="43" t="s">
        <v>17</v>
      </c>
      <c r="C24" s="18">
        <v>30000</v>
      </c>
      <c r="D24" s="16"/>
      <c r="E24" s="17">
        <f t="shared" si="0"/>
        <v>2.4896265560165973E-2</v>
      </c>
      <c r="F24" s="15">
        <f t="shared" si="2"/>
        <v>29999.999999999996</v>
      </c>
      <c r="G24" s="18">
        <f t="shared" si="3"/>
        <v>0</v>
      </c>
      <c r="H24" s="18">
        <f t="shared" si="1"/>
        <v>0</v>
      </c>
      <c r="I24" s="48"/>
    </row>
    <row r="25" spans="1:9" ht="15" customHeight="1" x14ac:dyDescent="0.25">
      <c r="A25" s="30" t="s">
        <v>39</v>
      </c>
      <c r="B25" s="31" t="s">
        <v>34</v>
      </c>
      <c r="C25" s="35">
        <v>15000</v>
      </c>
      <c r="D25" s="33"/>
      <c r="E25" s="34">
        <f t="shared" si="0"/>
        <v>1.2448132780082987E-2</v>
      </c>
      <c r="F25" s="32">
        <f t="shared" si="2"/>
        <v>14999.999999999998</v>
      </c>
      <c r="G25" s="35">
        <f t="shared" si="3"/>
        <v>0</v>
      </c>
      <c r="H25" s="45">
        <f>G25+G26</f>
        <v>0</v>
      </c>
      <c r="I25" s="48"/>
    </row>
    <row r="26" spans="1:9" ht="15" customHeight="1" x14ac:dyDescent="0.25">
      <c r="A26" s="30" t="s">
        <v>39</v>
      </c>
      <c r="B26" s="31" t="s">
        <v>17</v>
      </c>
      <c r="C26" s="35">
        <v>60000</v>
      </c>
      <c r="D26" s="33"/>
      <c r="E26" s="34">
        <f t="shared" si="0"/>
        <v>4.9792531120331947E-2</v>
      </c>
      <c r="F26" s="32">
        <f t="shared" si="2"/>
        <v>59999.999999999993</v>
      </c>
      <c r="G26" s="35">
        <f t="shared" si="3"/>
        <v>0</v>
      </c>
      <c r="H26" s="46"/>
      <c r="I26" s="48"/>
    </row>
    <row r="27" spans="1:9" ht="15" customHeight="1" x14ac:dyDescent="0.25">
      <c r="A27" s="19" t="s">
        <v>40</v>
      </c>
      <c r="B27" s="43" t="s">
        <v>17</v>
      </c>
      <c r="C27" s="18">
        <v>75000</v>
      </c>
      <c r="D27" s="16"/>
      <c r="E27" s="17">
        <f t="shared" si="0"/>
        <v>6.2240663900414939E-2</v>
      </c>
      <c r="F27" s="15">
        <f t="shared" si="2"/>
        <v>75000</v>
      </c>
      <c r="G27" s="18">
        <f t="shared" si="3"/>
        <v>0</v>
      </c>
      <c r="H27" s="18">
        <f t="shared" si="1"/>
        <v>0</v>
      </c>
      <c r="I27" s="48"/>
    </row>
    <row r="28" spans="1:9" ht="15" customHeight="1" x14ac:dyDescent="0.25">
      <c r="A28" s="36" t="s">
        <v>41</v>
      </c>
      <c r="B28" s="31" t="s">
        <v>20</v>
      </c>
      <c r="C28" s="35">
        <v>15000</v>
      </c>
      <c r="D28" s="33"/>
      <c r="E28" s="34">
        <f t="shared" si="0"/>
        <v>1.2448132780082987E-2</v>
      </c>
      <c r="F28" s="32">
        <f t="shared" si="2"/>
        <v>14999.999999999998</v>
      </c>
      <c r="G28" s="35">
        <f t="shared" si="3"/>
        <v>0</v>
      </c>
      <c r="H28" s="45">
        <f>G28+G29</f>
        <v>0</v>
      </c>
      <c r="I28" s="48"/>
    </row>
    <row r="29" spans="1:9" ht="15" customHeight="1" x14ac:dyDescent="0.25">
      <c r="A29" s="36" t="s">
        <v>41</v>
      </c>
      <c r="B29" s="31" t="s">
        <v>17</v>
      </c>
      <c r="C29" s="35">
        <v>60000</v>
      </c>
      <c r="D29" s="33"/>
      <c r="E29" s="34">
        <f t="shared" si="0"/>
        <v>4.9792531120331947E-2</v>
      </c>
      <c r="F29" s="32">
        <f t="shared" si="2"/>
        <v>59999.999999999993</v>
      </c>
      <c r="G29" s="35">
        <f t="shared" si="3"/>
        <v>0</v>
      </c>
      <c r="H29" s="46"/>
      <c r="I29" s="48"/>
    </row>
    <row r="30" spans="1:9" ht="15" customHeight="1" x14ac:dyDescent="0.25">
      <c r="A30" s="19" t="s">
        <v>42</v>
      </c>
      <c r="B30" s="43" t="s">
        <v>17</v>
      </c>
      <c r="C30" s="18">
        <v>75000</v>
      </c>
      <c r="D30" s="16"/>
      <c r="E30" s="17">
        <f t="shared" si="0"/>
        <v>6.2240663900414939E-2</v>
      </c>
      <c r="F30" s="15">
        <f t="shared" si="2"/>
        <v>75000</v>
      </c>
      <c r="G30" s="18">
        <f t="shared" si="3"/>
        <v>0</v>
      </c>
      <c r="H30" s="18">
        <f t="shared" si="1"/>
        <v>0</v>
      </c>
      <c r="I30" s="48"/>
    </row>
    <row r="31" spans="1:9" ht="15" customHeight="1" x14ac:dyDescent="0.25">
      <c r="A31" s="36" t="s">
        <v>43</v>
      </c>
      <c r="B31" s="31" t="s">
        <v>36</v>
      </c>
      <c r="C31" s="35">
        <v>15000</v>
      </c>
      <c r="D31" s="33"/>
      <c r="E31" s="34">
        <f t="shared" si="0"/>
        <v>1.2448132780082987E-2</v>
      </c>
      <c r="F31" s="32">
        <f t="shared" si="2"/>
        <v>14999.999999999998</v>
      </c>
      <c r="G31" s="35">
        <f t="shared" si="3"/>
        <v>0</v>
      </c>
      <c r="H31" s="45">
        <f>G31+G32+G33</f>
        <v>0</v>
      </c>
      <c r="I31" s="48"/>
    </row>
    <row r="32" spans="1:9" ht="15" customHeight="1" x14ac:dyDescent="0.25">
      <c r="A32" s="36" t="s">
        <v>43</v>
      </c>
      <c r="B32" s="31" t="s">
        <v>20</v>
      </c>
      <c r="C32" s="35">
        <v>15000</v>
      </c>
      <c r="D32" s="33"/>
      <c r="E32" s="34">
        <f t="shared" si="0"/>
        <v>1.2448132780082987E-2</v>
      </c>
      <c r="F32" s="32">
        <f t="shared" si="2"/>
        <v>14999.999999999998</v>
      </c>
      <c r="G32" s="35">
        <f t="shared" si="3"/>
        <v>0</v>
      </c>
      <c r="H32" s="59"/>
      <c r="I32" s="48"/>
    </row>
    <row r="33" spans="1:9" ht="15" customHeight="1" x14ac:dyDescent="0.25">
      <c r="A33" s="36" t="s">
        <v>43</v>
      </c>
      <c r="B33" s="31" t="s">
        <v>17</v>
      </c>
      <c r="C33" s="35">
        <v>45000</v>
      </c>
      <c r="D33" s="33"/>
      <c r="E33" s="34">
        <f t="shared" si="0"/>
        <v>3.7344398340248962E-2</v>
      </c>
      <c r="F33" s="32">
        <f t="shared" si="2"/>
        <v>45000</v>
      </c>
      <c r="G33" s="35">
        <f t="shared" si="3"/>
        <v>0</v>
      </c>
      <c r="H33" s="46"/>
      <c r="I33" s="48"/>
    </row>
    <row r="34" spans="1:9" ht="15" customHeight="1" x14ac:dyDescent="0.25">
      <c r="A34" s="19" t="s">
        <v>44</v>
      </c>
      <c r="B34" s="43" t="s">
        <v>17</v>
      </c>
      <c r="C34" s="18">
        <v>15000</v>
      </c>
      <c r="D34" s="16"/>
      <c r="E34" s="17">
        <f t="shared" si="0"/>
        <v>1.2448132780082987E-2</v>
      </c>
      <c r="F34" s="15">
        <f t="shared" si="2"/>
        <v>14999.999999999998</v>
      </c>
      <c r="G34" s="18">
        <f t="shared" si="3"/>
        <v>0</v>
      </c>
      <c r="H34" s="18">
        <f t="shared" si="1"/>
        <v>0</v>
      </c>
      <c r="I34" s="48"/>
    </row>
    <row r="35" spans="1:9" ht="15" customHeight="1" x14ac:dyDescent="0.25">
      <c r="A35" s="36" t="s">
        <v>45</v>
      </c>
      <c r="B35" s="31" t="s">
        <v>34</v>
      </c>
      <c r="C35" s="35">
        <v>15000</v>
      </c>
      <c r="D35" s="33"/>
      <c r="E35" s="34">
        <f t="shared" si="0"/>
        <v>1.2448132780082987E-2</v>
      </c>
      <c r="F35" s="32">
        <f t="shared" si="2"/>
        <v>14999.999999999998</v>
      </c>
      <c r="G35" s="35">
        <f t="shared" si="3"/>
        <v>0</v>
      </c>
      <c r="H35" s="45">
        <f>G35+G36</f>
        <v>0</v>
      </c>
      <c r="I35" s="48"/>
    </row>
    <row r="36" spans="1:9" ht="15" customHeight="1" x14ac:dyDescent="0.25">
      <c r="A36" s="36" t="s">
        <v>45</v>
      </c>
      <c r="B36" s="31" t="s">
        <v>17</v>
      </c>
      <c r="C36" s="35">
        <v>45000</v>
      </c>
      <c r="D36" s="33"/>
      <c r="E36" s="34">
        <f t="shared" si="0"/>
        <v>3.7344398340248962E-2</v>
      </c>
      <c r="F36" s="32">
        <f t="shared" si="2"/>
        <v>45000</v>
      </c>
      <c r="G36" s="35">
        <f t="shared" si="3"/>
        <v>0</v>
      </c>
      <c r="H36" s="46"/>
      <c r="I36" s="48"/>
    </row>
    <row r="37" spans="1:9" ht="15" customHeight="1" x14ac:dyDescent="0.25">
      <c r="A37" s="20" t="s">
        <v>46</v>
      </c>
      <c r="B37" s="43" t="s">
        <v>29</v>
      </c>
      <c r="C37" s="18">
        <v>45000</v>
      </c>
      <c r="D37" s="16"/>
      <c r="E37" s="17">
        <f t="shared" si="0"/>
        <v>3.7344398340248962E-2</v>
      </c>
      <c r="F37" s="15">
        <f t="shared" si="2"/>
        <v>45000</v>
      </c>
      <c r="G37" s="18">
        <f t="shared" si="3"/>
        <v>0</v>
      </c>
      <c r="H37" s="57">
        <f>G37+G38</f>
        <v>0</v>
      </c>
      <c r="I37" s="48"/>
    </row>
    <row r="38" spans="1:9" ht="15" customHeight="1" x14ac:dyDescent="0.25">
      <c r="A38" s="20" t="s">
        <v>46</v>
      </c>
      <c r="B38" s="43" t="s">
        <v>17</v>
      </c>
      <c r="C38" s="18">
        <v>30000</v>
      </c>
      <c r="D38" s="16"/>
      <c r="E38" s="17">
        <f t="shared" si="0"/>
        <v>2.4896265560165973E-2</v>
      </c>
      <c r="F38" s="15">
        <f t="shared" si="2"/>
        <v>29999.999999999996</v>
      </c>
      <c r="G38" s="18">
        <f t="shared" si="3"/>
        <v>0</v>
      </c>
      <c r="H38" s="58"/>
      <c r="I38" s="48"/>
    </row>
    <row r="39" spans="1:9" ht="15" customHeight="1" x14ac:dyDescent="0.25">
      <c r="A39" s="37" t="s">
        <v>47</v>
      </c>
      <c r="B39" s="31" t="s">
        <v>36</v>
      </c>
      <c r="C39" s="35">
        <v>15000</v>
      </c>
      <c r="D39" s="33"/>
      <c r="E39" s="34">
        <f t="shared" si="0"/>
        <v>1.2448132780082987E-2</v>
      </c>
      <c r="F39" s="32">
        <f t="shared" si="2"/>
        <v>14999.999999999998</v>
      </c>
      <c r="G39" s="35">
        <f t="shared" si="3"/>
        <v>0</v>
      </c>
      <c r="H39" s="45">
        <f>G39+G40</f>
        <v>0</v>
      </c>
      <c r="I39" s="48"/>
    </row>
    <row r="40" spans="1:9" ht="15" customHeight="1" x14ac:dyDescent="0.25">
      <c r="A40" s="37" t="s">
        <v>47</v>
      </c>
      <c r="B40" s="31" t="s">
        <v>17</v>
      </c>
      <c r="C40" s="35">
        <v>45000</v>
      </c>
      <c r="D40" s="33"/>
      <c r="E40" s="34">
        <f t="shared" si="0"/>
        <v>3.7344398340248962E-2</v>
      </c>
      <c r="F40" s="32">
        <f t="shared" si="2"/>
        <v>45000</v>
      </c>
      <c r="G40" s="35">
        <f t="shared" si="3"/>
        <v>0</v>
      </c>
      <c r="H40" s="46"/>
      <c r="I40" s="48"/>
    </row>
    <row r="41" spans="1:9" ht="15" customHeight="1" x14ac:dyDescent="0.25">
      <c r="A41" s="20" t="s">
        <v>48</v>
      </c>
      <c r="B41" s="43" t="s">
        <v>20</v>
      </c>
      <c r="C41" s="18">
        <v>15000</v>
      </c>
      <c r="D41" s="16"/>
      <c r="E41" s="17">
        <f t="shared" si="0"/>
        <v>1.2448132780082987E-2</v>
      </c>
      <c r="F41" s="15">
        <f t="shared" si="2"/>
        <v>14999.999999999998</v>
      </c>
      <c r="G41" s="18">
        <f t="shared" si="3"/>
        <v>0</v>
      </c>
      <c r="H41" s="57">
        <f>G41+G42</f>
        <v>0</v>
      </c>
      <c r="I41" s="48"/>
    </row>
    <row r="42" spans="1:9" ht="15" customHeight="1" x14ac:dyDescent="0.25">
      <c r="A42" s="20" t="s">
        <v>48</v>
      </c>
      <c r="B42" s="43" t="s">
        <v>17</v>
      </c>
      <c r="C42" s="18">
        <v>60000</v>
      </c>
      <c r="D42" s="16"/>
      <c r="E42" s="17">
        <f t="shared" si="0"/>
        <v>4.9792531120331947E-2</v>
      </c>
      <c r="F42" s="15">
        <f t="shared" si="2"/>
        <v>59999.999999999993</v>
      </c>
      <c r="G42" s="18">
        <f t="shared" si="3"/>
        <v>0</v>
      </c>
      <c r="H42" s="58"/>
      <c r="I42" s="49"/>
    </row>
    <row r="43" spans="1:9" ht="15" customHeight="1" x14ac:dyDescent="0.25">
      <c r="A43" s="63" t="s">
        <v>49</v>
      </c>
      <c r="B43" s="64"/>
      <c r="C43" s="53">
        <f>SUBTOTAL(9,C8:D42)</f>
        <v>1205000</v>
      </c>
      <c r="D43" s="54"/>
      <c r="E43" s="21">
        <f>SUM(E8:E42)</f>
        <v>0.99999999999999978</v>
      </c>
      <c r="F43" s="22">
        <f>2230000+100000</f>
        <v>2330000</v>
      </c>
      <c r="G43" s="22">
        <f>SUM(G8:G42)</f>
        <v>0</v>
      </c>
      <c r="H43" s="22">
        <f>SUM(H8:H42)</f>
        <v>0</v>
      </c>
      <c r="I43" s="23"/>
    </row>
    <row r="44" spans="1:9" ht="15" customHeight="1" x14ac:dyDescent="0.25">
      <c r="A44" s="23"/>
      <c r="B44" s="4"/>
      <c r="C44" s="24"/>
      <c r="D44" s="24"/>
      <c r="E44" s="5"/>
      <c r="F44" s="24"/>
      <c r="G44" s="24"/>
      <c r="H44" s="24"/>
      <c r="I44" s="23"/>
    </row>
    <row r="45" spans="1:9" ht="30" customHeight="1" x14ac:dyDescent="0.25">
      <c r="A45" s="9" t="s">
        <v>60</v>
      </c>
      <c r="B45" s="10" t="s">
        <v>8</v>
      </c>
      <c r="C45" s="11" t="s">
        <v>9</v>
      </c>
      <c r="D45" s="25" t="s">
        <v>10</v>
      </c>
      <c r="E45" s="23"/>
      <c r="F45" s="23"/>
      <c r="G45" s="23"/>
      <c r="H45" s="23"/>
      <c r="I45" s="23"/>
    </row>
    <row r="46" spans="1:9" ht="15" customHeight="1" x14ac:dyDescent="0.25">
      <c r="A46" s="19" t="s">
        <v>22</v>
      </c>
      <c r="B46" s="14" t="s">
        <v>23</v>
      </c>
      <c r="C46" s="16">
        <v>1000000</v>
      </c>
      <c r="D46" s="16">
        <v>0</v>
      </c>
      <c r="E46" s="23"/>
      <c r="F46" s="23"/>
      <c r="G46" s="23"/>
      <c r="H46" s="23"/>
      <c r="I46" s="23"/>
    </row>
    <row r="47" spans="1:9" ht="15" customHeight="1" x14ac:dyDescent="0.25">
      <c r="A47" s="36" t="s">
        <v>24</v>
      </c>
      <c r="B47" s="31" t="s">
        <v>25</v>
      </c>
      <c r="C47" s="33">
        <v>100000</v>
      </c>
      <c r="D47" s="33">
        <v>0</v>
      </c>
      <c r="E47" s="23"/>
      <c r="F47" s="23"/>
      <c r="G47" s="23"/>
      <c r="H47" s="23"/>
      <c r="I47" s="23"/>
    </row>
    <row r="48" spans="1:9" ht="15" customHeight="1" x14ac:dyDescent="0.25">
      <c r="A48" s="19" t="s">
        <v>30</v>
      </c>
      <c r="B48" s="14" t="s">
        <v>31</v>
      </c>
      <c r="C48" s="16">
        <v>0</v>
      </c>
      <c r="D48" s="16">
        <v>25000</v>
      </c>
      <c r="E48" s="23"/>
      <c r="F48" s="23"/>
      <c r="G48" s="23"/>
      <c r="H48" s="23"/>
      <c r="I48" s="23"/>
    </row>
    <row r="49" spans="1:9" ht="15" customHeight="1" x14ac:dyDescent="0.25">
      <c r="A49" s="63" t="s">
        <v>49</v>
      </c>
      <c r="B49" s="64"/>
      <c r="C49" s="55">
        <f>SUBTOTAL(9,C46:D48)</f>
        <v>1125000</v>
      </c>
      <c r="D49" s="56"/>
      <c r="E49" s="23"/>
      <c r="F49" s="23"/>
      <c r="G49" s="23"/>
      <c r="H49" s="23"/>
      <c r="I49" s="23"/>
    </row>
    <row r="50" spans="1:9" ht="15" customHeight="1" x14ac:dyDescent="0.25">
      <c r="A50" s="26"/>
      <c r="B50" s="26"/>
      <c r="C50" s="26"/>
      <c r="D50" s="26"/>
      <c r="E50" s="23"/>
      <c r="F50" s="23"/>
      <c r="G50" s="23"/>
      <c r="H50" s="23"/>
      <c r="I50" s="23"/>
    </row>
    <row r="51" spans="1:9" ht="15" customHeight="1" x14ac:dyDescent="0.25">
      <c r="A51" s="38"/>
      <c r="B51" s="39" t="s">
        <v>50</v>
      </c>
      <c r="C51" s="53">
        <f>SUBTOTAL(9,C8:D50)</f>
        <v>2330000</v>
      </c>
      <c r="D51" s="54"/>
      <c r="E51" s="23"/>
      <c r="F51" s="23"/>
      <c r="G51" s="23"/>
      <c r="H51" s="23"/>
      <c r="I51" s="23"/>
    </row>
    <row r="52" spans="1:9" ht="1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</row>
    <row r="53" spans="1:9" ht="15" customHeight="1" x14ac:dyDescent="0.25">
      <c r="A53" s="27" t="s">
        <v>51</v>
      </c>
      <c r="B53" s="23"/>
      <c r="C53" s="23"/>
      <c r="D53" s="23"/>
      <c r="E53" s="23"/>
      <c r="F53" s="23"/>
      <c r="G53" s="23"/>
      <c r="H53" s="23"/>
      <c r="I53" s="23"/>
    </row>
    <row r="54" spans="1:9" ht="15" customHeight="1" x14ac:dyDescent="0.25">
      <c r="A54" s="62" t="s">
        <v>52</v>
      </c>
      <c r="B54" s="62"/>
      <c r="C54" s="62"/>
      <c r="D54" s="62"/>
      <c r="E54" s="62"/>
      <c r="F54" s="62"/>
      <c r="G54" s="62"/>
      <c r="H54" s="62"/>
      <c r="I54" s="23"/>
    </row>
    <row r="55" spans="1:9" ht="15" customHeight="1" x14ac:dyDescent="0.25">
      <c r="A55" s="62" t="s">
        <v>53</v>
      </c>
      <c r="B55" s="62"/>
      <c r="C55" s="62"/>
      <c r="D55" s="62"/>
      <c r="E55" s="62"/>
      <c r="F55" s="62"/>
      <c r="G55" s="62"/>
      <c r="H55" s="62"/>
      <c r="I55" s="23"/>
    </row>
    <row r="56" spans="1:9" ht="15" customHeight="1" x14ac:dyDescent="0.25">
      <c r="A56" s="27"/>
      <c r="B56" s="23"/>
      <c r="C56" s="23"/>
      <c r="D56" s="23"/>
      <c r="E56" s="23"/>
      <c r="F56" s="23"/>
      <c r="G56" s="23"/>
      <c r="H56" s="23"/>
      <c r="I56" s="23"/>
    </row>
    <row r="57" spans="1:9" ht="15" customHeight="1" x14ac:dyDescent="0.25">
      <c r="A57" s="41" t="s">
        <v>54</v>
      </c>
      <c r="B57" s="28"/>
      <c r="I57" s="23"/>
    </row>
    <row r="58" spans="1:9" ht="15" customHeight="1" x14ac:dyDescent="0.25">
      <c r="A58" s="40" t="s">
        <v>55</v>
      </c>
      <c r="B58" s="40"/>
      <c r="C58" s="40"/>
      <c r="D58" s="40"/>
      <c r="E58" s="40"/>
      <c r="F58" s="40"/>
      <c r="I58" s="23"/>
    </row>
    <row r="59" spans="1:9" ht="15" customHeight="1" x14ac:dyDescent="0.25">
      <c r="A59" s="61" t="s">
        <v>56</v>
      </c>
      <c r="B59" s="61"/>
      <c r="C59" s="61"/>
      <c r="D59" s="61"/>
      <c r="E59" s="61"/>
      <c r="F59" s="61"/>
      <c r="I59" s="23"/>
    </row>
    <row r="60" spans="1:9" x14ac:dyDescent="0.25">
      <c r="A60" s="61" t="s">
        <v>57</v>
      </c>
      <c r="B60" s="61"/>
      <c r="C60" s="61"/>
      <c r="D60" s="61"/>
      <c r="E60" s="61"/>
      <c r="F60" s="61"/>
    </row>
    <row r="65" spans="4:4" x14ac:dyDescent="0.25">
      <c r="D65" s="2"/>
    </row>
  </sheetData>
  <mergeCells count="27">
    <mergeCell ref="A59:F59"/>
    <mergeCell ref="A60:F60"/>
    <mergeCell ref="A54:H54"/>
    <mergeCell ref="A55:H55"/>
    <mergeCell ref="A43:B43"/>
    <mergeCell ref="A49:B49"/>
    <mergeCell ref="C51:D51"/>
    <mergeCell ref="C43:D43"/>
    <mergeCell ref="C49:D49"/>
    <mergeCell ref="H25:H26"/>
    <mergeCell ref="H41:H42"/>
    <mergeCell ref="H28:H29"/>
    <mergeCell ref="H31:H33"/>
    <mergeCell ref="H35:H36"/>
    <mergeCell ref="H37:H38"/>
    <mergeCell ref="H39:H40"/>
    <mergeCell ref="I8:I42"/>
    <mergeCell ref="B1:I1"/>
    <mergeCell ref="B2:I2"/>
    <mergeCell ref="B3:I3"/>
    <mergeCell ref="B4:I4"/>
    <mergeCell ref="B5:I5"/>
    <mergeCell ref="H22:H23"/>
    <mergeCell ref="H9:H10"/>
    <mergeCell ref="H12:H14"/>
    <mergeCell ref="H16:H18"/>
    <mergeCell ref="H19:H21"/>
  </mergeCells>
  <pageMargins left="0.7" right="0.7" top="0.75" bottom="0.75" header="0.3" footer="0.3"/>
  <pageSetup scale="64" orientation="portrait" r:id="rId1"/>
  <headerFooter>
    <oddHeader>&amp;R&amp;G</oddHeader>
    <oddFooter>&amp;RPage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067033363DAE4BA1DA07C538D428E1" ma:contentTypeVersion="20" ma:contentTypeDescription="Create a new document." ma:contentTypeScope="" ma:versionID="fcf296839a68f2688e3636440ba8ef51">
  <xsd:schema xmlns:xsd="http://www.w3.org/2001/XMLSchema" xmlns:xs="http://www.w3.org/2001/XMLSchema" xmlns:p="http://schemas.microsoft.com/office/2006/metadata/properties" xmlns:ns1="http://schemas.microsoft.com/sharepoint/v3" xmlns:ns2="a6059295-8e52-4a1b-8cda-1a1cae12193a" xmlns:ns3="5d9af725-578f-427a-a133-cd173a082325" targetNamespace="http://schemas.microsoft.com/office/2006/metadata/properties" ma:root="true" ma:fieldsID="ef027b176fcc4f46805d916d2af8ad99" ns1:_="" ns2:_="" ns3:_="">
    <xsd:import namespace="http://schemas.microsoft.com/sharepoint/v3"/>
    <xsd:import namespace="a6059295-8e52-4a1b-8cda-1a1cae12193a"/>
    <xsd:import namespace="5d9af725-578f-427a-a133-cd173a0823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Note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059295-8e52-4a1b-8cda-1a1cae1219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d20afd9-6291-4e56-89b9-b5a4bc5922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Notes" ma:index="24" nillable="true" ma:displayName="Notes" ma:description="what to do with the file and its content" ma:format="Dropdown" ma:internalName="Notes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af725-578f-427a-a133-cd173a08232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d4dca-b042-4193-a611-a15f32dba2ed}" ma:internalName="TaxCatchAll" ma:showField="CatchAllData" ma:web="5d9af725-578f-427a-a133-cd173a0823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L g D A A B Q S w M E F A A C A A g A u W M x W c R V D G K l A A A A 9 w A A A B I A H A B D b 2 5 m a W c v U G F j a 2 F n Z S 5 4 b W w g o h g A K K A U A A A A A A A A A A A A A A A A A A A A A A A A A A A A h Y + x D o I w G I R f h X S n L T U Y Q 0 o Z X C U x I R r X p l R o h B 9 D i + X d H H w k X 0 G M o m 6 O d / d d c n e / 3 n g 2 t k 1 w 0 b 0 1 H a Q o w h Q F G l R X G q h S N L h j u E K Z 4 F u p T r L S w Q S D T U Z r U l Q 7 d 0 4 I 8 d 5 j v 8 B d X x F G a U Q O + a Z Q t W 5 l a M A 6 C U q j T 6 v 8 3 0 K C 7 1 9 j B M M R o z i O l z G m n M w u z w 1 8 C T Y N f q Y / J l 8 P j R t 6 L T S E u 4 K T W X L y P i E e U E s D B B Q A A g A I A L l j M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5 Y z F Z T G 5 q d 7 E A A A C h A Q A A E w A c A E Z v c m 1 1 b G F z L 1 N l Y 3 R p b 2 4 x L m 0 g o h g A K K A U A A A A A A A A A A A A A A A A A A A A A A A A A A A A z Y 8 x C 4 M w E I V 3 I f 8 h x E V B B L s W p 9 C 1 i 0 I H c Y j 2 W s V 4 K U k E R f z v j U 2 H D q V z b z m 4 9 + 6 7 e w Z a 2 y u k h e / Z k Q Q k M J 3 Q c K W l a C R k N K c S L A m o q 0 J N u g U 3 O c 0 t y J R P W g P a i 9 J D o 9 Q Q x W t 1 F i P k z G + y e q u 4 Q u s s d e I B I e O d w P s O X x 7 A H O l l T U s t 0 N y U H r m S 0 4 i 7 a C J / L V l X 5 q c Z S 6 h 1 C r U w 2 2 2 L S d D j V + x n i P D 9 D I 0 O M f v D L A K X n 1 G e U E s B A i 0 A F A A C A A g A u W M x W c R V D G K l A A A A 9 w A A A B I A A A A A A A A A A A A A A A A A A A A A A E N v b m Z p Z y 9 Q Y W N r Y W d l L n h t b F B L A Q I t A B Q A A g A I A L l j M V k P y u m r p A A A A O k A A A A T A A A A A A A A A A A A A A A A A P E A A A B b Q 2 9 u d G V u d F 9 U e X B l c 1 0 u e G 1 s U E s B A i 0 A F A A C A A g A u W M x W U x u a n e x A A A A o Q E A A B M A A A A A A A A A A A A A A A A A 4 g E A A E Z v c m 1 1 b G F z L 1 N l Y 3 R p b 2 4 x L m 1 Q S w U G A A A A A A M A A w D C A A A A 4 A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w 4 A A A A A A A A l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E 3 V D E 3 O j E 3 O j Q x L j Y x M D A 1 M T l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x N 1 Q x N z o y N D o z M C 4 3 N T Y 0 O D Y 2 W i I g L z 4 8 R W 5 0 c n k g V H l w Z T 0 i R m l s b E N v b H V t b l R 5 c G V z I i B W Y W x 1 Z T 0 i c 0 F B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i k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g K D I p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w u D W e O 6 6 0 2 x w 4 r E e c R G E w A A A A A C A A A A A A A D Z g A A w A A A A B A A A A A s q 3 Q n L J 9 A a 6 L k N g C B O o J k A A A A A A S A A A C g A A A A E A A A A I v g O q D y 7 8 l 9 H 0 R G y c D q r I N Q A A A A f O c 6 5 w C u V + l U Q 4 t Q M y I V P j B f N E u w L T A v b w 8 f e y u C a M d B f d Z y V r F t D / s f 9 B V 5 o 9 W o 2 B s X a L l i 9 s P H P v X c 7 L S X 7 6 b R f O e z o V F d I L P 1 C c o l 7 p Y U A A A A E C L I z z C c o Y f h k Q V H V l C J h U + A G 2 4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a6059295-8e52-4a1b-8cda-1a1cae12193a" xsi:nil="true"/>
    <lcf76f155ced4ddcb4097134ff3c332f xmlns="a6059295-8e52-4a1b-8cda-1a1cae12193a">
      <Terms xmlns="http://schemas.microsoft.com/office/infopath/2007/PartnerControls"/>
    </lcf76f155ced4ddcb4097134ff3c332f>
    <TaxCatchAll xmlns="5d9af725-578f-427a-a133-cd173a082325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95F016-F5C3-4A77-B7F7-125C0FF7D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6059295-8e52-4a1b-8cda-1a1cae12193a"/>
    <ds:schemaRef ds:uri="5d9af725-578f-427a-a133-cd173a0823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64FD03-0BE4-4706-BE19-4678302BA5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70E8AE-2B49-4330-B8A8-4E90A8617FB9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2FDEBE36-968B-4247-8E18-D4EB93F0A4F0}">
  <ds:schemaRefs>
    <ds:schemaRef ds:uri="http://schemas.microsoft.com/sharepoint/v3"/>
    <ds:schemaRef ds:uri="http://purl.org/dc/terms/"/>
    <ds:schemaRef ds:uri="5d9af725-578f-427a-a133-cd173a082325"/>
    <ds:schemaRef ds:uri="http://purl.org/dc/elements/1.1/"/>
    <ds:schemaRef ds:uri="a6059295-8e52-4a1b-8cda-1a1cae12193a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5(368)</vt:lpstr>
    </vt:vector>
  </TitlesOfParts>
  <Manager/>
  <Company>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debra.rinderknecht</dc:creator>
  <cp:keywords/>
  <dc:description/>
  <cp:lastModifiedBy>Sergeson, Patricia (FHWA)</cp:lastModifiedBy>
  <cp:revision/>
  <dcterms:created xsi:type="dcterms:W3CDTF">2011-08-11T15:02:45Z</dcterms:created>
  <dcterms:modified xsi:type="dcterms:W3CDTF">2026-05-29T17:47:55Z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0x010100C7067033363DAE4BA1DA07C538D428E1</vt:lpwstr>
  </property>
  <property fmtid="{D5CDD505-2E9C-101B-9397-08002B2CF9AE}" pid="3" name="MediaServiceImageTags">
    <vt:lpwstr/>
  </property>
  <property fmtid="{D5CDD505-2E9C-101B-9397-08002B2CF9AE}" pid="4" name="MSIP_Label_0faac733-ded1-41e0-8ea6-961193f81247_Enabled">
    <vt:lpwstr>true</vt:lpwstr>
  </property>
  <property fmtid="{D5CDD505-2E9C-101B-9397-08002B2CF9AE}" pid="5" name="MSIP_Label_0faac733-ded1-41e0-8ea6-961193f81247_SetDate">
    <vt:lpwstr>2025-08-29T11:00:54Z</vt:lpwstr>
  </property>
  <property fmtid="{D5CDD505-2E9C-101B-9397-08002B2CF9AE}" pid="6" name="MSIP_Label_0faac733-ded1-41e0-8ea6-961193f81247_Method">
    <vt:lpwstr>Standard</vt:lpwstr>
  </property>
  <property fmtid="{D5CDD505-2E9C-101B-9397-08002B2CF9AE}" pid="7" name="MSIP_Label_0faac733-ded1-41e0-8ea6-961193f81247_Name">
    <vt:lpwstr>defa4170-0d19-0005-0004-bc88714345d2</vt:lpwstr>
  </property>
  <property fmtid="{D5CDD505-2E9C-101B-9397-08002B2CF9AE}" pid="8" name="MSIP_Label_0faac733-ded1-41e0-8ea6-961193f81247_SiteId">
    <vt:lpwstr>a1e65fcc-32fa-4fdd-8692-0cc2eb06676e</vt:lpwstr>
  </property>
  <property fmtid="{D5CDD505-2E9C-101B-9397-08002B2CF9AE}" pid="9" name="MSIP_Label_0faac733-ded1-41e0-8ea6-961193f81247_ActionId">
    <vt:lpwstr>93f96ed6-33a5-45f8-a5bf-b6f847cb525c</vt:lpwstr>
  </property>
  <property fmtid="{D5CDD505-2E9C-101B-9397-08002B2CF9AE}" pid="10" name="MSIP_Label_0faac733-ded1-41e0-8ea6-961193f81247_ContentBits">
    <vt:lpwstr>0</vt:lpwstr>
  </property>
</Properties>
</file>