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RRS-10\POOLED FUND\A - Complete List of Pooled Fund Projects\TPF &amp; SPR Projects\TPF-5(390)--Mississippi--Solicit#1472\"/>
    </mc:Choice>
  </mc:AlternateContent>
  <xr:revisionPtr revIDLastSave="0" documentId="8_{5F886909-3A4F-44BA-A398-1B17BDCD4E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PF-5(390)" sheetId="3" r:id="rId1"/>
    <sheet name="examp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3" l="1"/>
  <c r="G18" i="3" s="1"/>
  <c r="B18" i="3"/>
  <c r="E16" i="3"/>
  <c r="F16" i="3" s="1"/>
  <c r="G16" i="3" s="1"/>
  <c r="E14" i="3"/>
  <c r="F14" i="3" s="1"/>
  <c r="G14" i="3" s="1"/>
  <c r="E13" i="3"/>
  <c r="F13" i="3" s="1"/>
  <c r="G13" i="3" s="1"/>
  <c r="F12" i="3"/>
  <c r="G12" i="3" s="1"/>
  <c r="E12" i="3"/>
  <c r="E9" i="3"/>
  <c r="F9" i="3" s="1"/>
  <c r="G9" i="3" s="1"/>
  <c r="E8" i="3"/>
  <c r="F8" i="3" s="1"/>
  <c r="G8" i="3" s="1"/>
  <c r="E10" i="3" l="1"/>
  <c r="F10" i="3" s="1"/>
  <c r="G10" i="3" s="1"/>
  <c r="E15" i="3"/>
  <c r="F15" i="3" s="1"/>
  <c r="G15" i="3" s="1"/>
  <c r="E11" i="3"/>
  <c r="F11" i="3" s="1"/>
  <c r="G11" i="3" s="1"/>
  <c r="E17" i="3"/>
  <c r="F17" i="3" s="1"/>
  <c r="G17" i="3" s="1"/>
  <c r="H16" i="3"/>
  <c r="H14" i="3"/>
  <c r="H12" i="3"/>
  <c r="H10" i="3"/>
  <c r="H8" i="3"/>
  <c r="H9" i="3"/>
  <c r="H11" i="3"/>
  <c r="H13" i="3"/>
  <c r="H15" i="3"/>
  <c r="E18" i="3"/>
  <c r="G22" i="2"/>
  <c r="E22" i="2"/>
  <c r="H22" i="2" s="1"/>
  <c r="D22" i="2"/>
  <c r="H21" i="2"/>
  <c r="F21" i="2"/>
  <c r="I21" i="2" s="1"/>
  <c r="H20" i="2"/>
  <c r="F20" i="2"/>
  <c r="I20" i="2" s="1"/>
  <c r="H19" i="2"/>
  <c r="F19" i="2"/>
  <c r="H18" i="2"/>
  <c r="F18" i="2"/>
  <c r="H17" i="2"/>
  <c r="F17" i="2"/>
  <c r="I17" i="2" s="1"/>
  <c r="H16" i="2"/>
  <c r="F16" i="2"/>
  <c r="I16" i="2" s="1"/>
  <c r="H15" i="2"/>
  <c r="F15" i="2"/>
  <c r="I15" i="2" s="1"/>
  <c r="H14" i="2"/>
  <c r="F14" i="2"/>
  <c r="H13" i="2"/>
  <c r="F13" i="2"/>
  <c r="I13" i="2" s="1"/>
  <c r="H12" i="2"/>
  <c r="F12" i="2"/>
  <c r="I12" i="2" s="1"/>
  <c r="H11" i="2"/>
  <c r="F11" i="2"/>
  <c r="I11" i="2" s="1"/>
  <c r="H10" i="2"/>
  <c r="F10" i="2"/>
  <c r="H9" i="2"/>
  <c r="F9" i="2"/>
  <c r="H8" i="2"/>
  <c r="F8" i="2"/>
  <c r="F22" i="2" s="1"/>
  <c r="H17" i="3" l="1"/>
  <c r="H18" i="3" s="1"/>
  <c r="I9" i="2"/>
  <c r="I10" i="2"/>
  <c r="I14" i="2"/>
  <c r="I18" i="2"/>
  <c r="I19" i="2"/>
  <c r="I8" i="2"/>
  <c r="I22" i="2" l="1"/>
</calcChain>
</file>

<file path=xl/sharedStrings.xml><?xml version="1.0" encoding="utf-8"?>
<sst xmlns="http://schemas.openxmlformats.org/spreadsheetml/2006/main" count="74" uniqueCount="52">
  <si>
    <t>Final</t>
  </si>
  <si>
    <t>Contribution Percentage</t>
  </si>
  <si>
    <t>Originally Obligated in FMIS</t>
  </si>
  <si>
    <t>Currently Obligated in FMIS</t>
  </si>
  <si>
    <t>CALIFORNIA</t>
  </si>
  <si>
    <t>Q560</t>
  </si>
  <si>
    <t>CONNECTICUT</t>
  </si>
  <si>
    <t>DISTRICT OF COLUMBIA</t>
  </si>
  <si>
    <t>IDAHO</t>
  </si>
  <si>
    <t>ILLINOIS</t>
  </si>
  <si>
    <t>MASSACHUSETTS</t>
  </si>
  <si>
    <t>MONTANA</t>
  </si>
  <si>
    <t>NEBRASKA</t>
  </si>
  <si>
    <t>NEVADA</t>
  </si>
  <si>
    <t>NEW JERSEY</t>
  </si>
  <si>
    <t>NEW MEXICO</t>
  </si>
  <si>
    <t>NORTH CAROLINA</t>
  </si>
  <si>
    <t>PENNSYLVANIA</t>
  </si>
  <si>
    <t>L56E</t>
  </si>
  <si>
    <t>Note:</t>
  </si>
  <si>
    <t>Project No.: TPF-5(000)</t>
  </si>
  <si>
    <t>Project Manager: John Doe</t>
  </si>
  <si>
    <t>as of DATE</t>
  </si>
  <si>
    <t>Remaing Project Funds</t>
  </si>
  <si>
    <t>UDO Funds to Return to Partners (based on Cont %)</t>
  </si>
  <si>
    <t>Total Project Funds</t>
  </si>
  <si>
    <t>Total Expenditures</t>
  </si>
  <si>
    <t>Project No.: TPF-5(390)</t>
  </si>
  <si>
    <t>Project Manager: Trung Trinh</t>
  </si>
  <si>
    <t>State</t>
  </si>
  <si>
    <t xml:space="preserve">Program Code Received </t>
  </si>
  <si>
    <t>Remaining Project Funds</t>
  </si>
  <si>
    <t>ARKANSAS</t>
  </si>
  <si>
    <t>Z550</t>
  </si>
  <si>
    <t>FLORIDA</t>
  </si>
  <si>
    <t>GEORGIA</t>
  </si>
  <si>
    <t>KENTUCKY</t>
  </si>
  <si>
    <t>LOUISIANA</t>
  </si>
  <si>
    <t>MISSOURI</t>
  </si>
  <si>
    <t>TEXAS</t>
  </si>
  <si>
    <t>SOUTH CAROLINA</t>
  </si>
  <si>
    <t>VIRGINIA</t>
  </si>
  <si>
    <t>TPF Website Commitment Total</t>
  </si>
  <si>
    <t>UDO Funds to Return to Partners (based on Contribution %)</t>
  </si>
  <si>
    <t>Z550
Y550</t>
  </si>
  <si>
    <t>Z550
Z55E</t>
  </si>
  <si>
    <t>Z550
Z55E
Y550</t>
  </si>
  <si>
    <t>H550
Z550
Q550
Y550</t>
  </si>
  <si>
    <t>MISSISSIPPI
(Lead Agency)</t>
  </si>
  <si>
    <t>L55E
M550
M55E
Z550
Z55E</t>
  </si>
  <si>
    <t>Date: 12/15/2025</t>
  </si>
  <si>
    <t>This table includes the updated amounts to reflect the minor change to the remaining project funds total and subsequent funds to return to partners that were submitted in June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</si>
</sst>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wrapText="1"/>
    </xf>
    <xf numFmtId="0" fontId="3" fillId="0" borderId="1" xfId="0" applyFont="1" applyBorder="1"/>
    <xf numFmtId="43" fontId="3" fillId="0" borderId="1" xfId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10" fontId="3" fillId="0" borderId="1" xfId="0" applyNumberFormat="1" applyFont="1" applyBorder="1" applyAlignment="1">
      <alignment horizontal="right"/>
    </xf>
    <xf numFmtId="43" fontId="3" fillId="2" borderId="1" xfId="1" applyFont="1" applyFill="1" applyBorder="1" applyAlignment="1">
      <alignment horizontal="right"/>
    </xf>
    <xf numFmtId="0" fontId="3" fillId="0" borderId="2" xfId="0" applyFont="1" applyBorder="1"/>
    <xf numFmtId="43" fontId="3" fillId="0" borderId="2" xfId="1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43" fontId="3" fillId="2" borderId="2" xfId="1" applyFont="1" applyFill="1" applyBorder="1" applyAlignment="1">
      <alignment horizontal="right"/>
    </xf>
    <xf numFmtId="0" fontId="3" fillId="0" borderId="2" xfId="0" applyFont="1" applyBorder="1" applyAlignment="1">
      <alignment horizontal="center" vertical="top"/>
    </xf>
    <xf numFmtId="10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0" fontId="4" fillId="0" borderId="0" xfId="0" applyFont="1"/>
    <xf numFmtId="164" fontId="3" fillId="0" borderId="0" xfId="0" applyNumberFormat="1" applyFont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39" fontId="3" fillId="0" borderId="1" xfId="2" applyNumberFormat="1" applyFont="1" applyFill="1" applyBorder="1"/>
    <xf numFmtId="43" fontId="3" fillId="0" borderId="1" xfId="1" applyFont="1" applyFill="1" applyBorder="1"/>
    <xf numFmtId="39" fontId="3" fillId="0" borderId="2" xfId="2" applyNumberFormat="1" applyFont="1" applyFill="1" applyBorder="1"/>
    <xf numFmtId="43" fontId="3" fillId="0" borderId="2" xfId="1" applyFont="1" applyFill="1" applyBorder="1"/>
    <xf numFmtId="4" fontId="3" fillId="0" borderId="2" xfId="0" applyNumberFormat="1" applyFont="1" applyBorder="1"/>
    <xf numFmtId="164" fontId="2" fillId="3" borderId="2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44" fontId="3" fillId="0" borderId="2" xfId="2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44" fontId="3" fillId="0" borderId="2" xfId="2" applyFont="1" applyFill="1" applyBorder="1" applyAlignment="1">
      <alignment vertical="center"/>
    </xf>
    <xf numFmtId="10" fontId="3" fillId="0" borderId="2" xfId="0" applyNumberFormat="1" applyFont="1" applyBorder="1" applyAlignment="1">
      <alignment horizontal="center" vertical="center"/>
    </xf>
    <xf numFmtId="44" fontId="3" fillId="2" borderId="2" xfId="2" applyFont="1" applyFill="1" applyBorder="1" applyAlignment="1">
      <alignment horizontal="right" vertical="center"/>
    </xf>
    <xf numFmtId="44" fontId="2" fillId="0" borderId="2" xfId="2" applyFont="1" applyFill="1" applyBorder="1" applyAlignment="1">
      <alignment horizontal="right" vertical="center"/>
    </xf>
    <xf numFmtId="44" fontId="2" fillId="0" borderId="2" xfId="2" applyFont="1" applyBorder="1" applyAlignment="1">
      <alignment horizontal="right" vertical="center"/>
    </xf>
    <xf numFmtId="10" fontId="2" fillId="0" borderId="2" xfId="0" applyNumberFormat="1" applyFont="1" applyBorder="1" applyAlignment="1">
      <alignment horizontal="center" vertical="center"/>
    </xf>
    <xf numFmtId="44" fontId="2" fillId="4" borderId="2" xfId="2" applyFont="1" applyFill="1" applyBorder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44" fontId="5" fillId="0" borderId="2" xfId="2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83BFD-663C-40D0-AC59-77FA4AF230FF}">
  <sheetPr>
    <pageSetUpPr fitToPage="1"/>
  </sheetPr>
  <dimension ref="A1:H20"/>
  <sheetViews>
    <sheetView tabSelected="1" zoomScaleNormal="100" workbookViewId="0">
      <pane xSplit="1" ySplit="7" topLeftCell="B13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defaultRowHeight="15" x14ac:dyDescent="0.25"/>
  <cols>
    <col min="1" max="1" width="20.7109375" style="3" customWidth="1"/>
    <col min="2" max="7" width="15.7109375" style="3" customWidth="1"/>
    <col min="8" max="8" width="22.7109375" style="3" customWidth="1"/>
    <col min="9" max="16384" width="9.140625" style="3"/>
  </cols>
  <sheetData>
    <row r="1" spans="1:8" x14ac:dyDescent="0.25">
      <c r="A1" s="57" t="s">
        <v>27</v>
      </c>
      <c r="B1" s="58"/>
      <c r="C1" s="1"/>
      <c r="E1" s="4"/>
    </row>
    <row r="2" spans="1:8" x14ac:dyDescent="0.25">
      <c r="A2" s="57" t="s">
        <v>28</v>
      </c>
      <c r="B2" s="58"/>
      <c r="C2" s="4"/>
      <c r="E2" s="4"/>
      <c r="G2" s="5"/>
      <c r="H2" s="5"/>
    </row>
    <row r="3" spans="1:8" x14ac:dyDescent="0.25">
      <c r="A3" s="51" t="s">
        <v>50</v>
      </c>
      <c r="B3" s="2"/>
      <c r="C3" s="4"/>
      <c r="E3" s="4"/>
      <c r="G3" s="5"/>
      <c r="H3" s="5"/>
    </row>
    <row r="4" spans="1:8" x14ac:dyDescent="0.25">
      <c r="B4" s="6"/>
      <c r="C4" s="4"/>
      <c r="E4" s="4"/>
      <c r="G4" s="5"/>
      <c r="H4" s="5"/>
    </row>
    <row r="5" spans="1:8" x14ac:dyDescent="0.25">
      <c r="A5" s="7"/>
      <c r="B5" s="8"/>
      <c r="C5" s="4"/>
      <c r="E5" s="4"/>
      <c r="F5" s="9"/>
      <c r="G5" s="9"/>
      <c r="H5" s="9"/>
    </row>
    <row r="6" spans="1:8" ht="15.75" customHeight="1" x14ac:dyDescent="0.25">
      <c r="A6" s="6" t="s">
        <v>0</v>
      </c>
      <c r="B6" s="4"/>
      <c r="C6" s="10"/>
      <c r="D6" s="4"/>
      <c r="E6" s="4"/>
      <c r="F6" s="11"/>
      <c r="G6" s="4"/>
      <c r="H6" s="4"/>
    </row>
    <row r="7" spans="1:8" ht="45" customHeight="1" x14ac:dyDescent="0.25">
      <c r="A7" s="37" t="s">
        <v>29</v>
      </c>
      <c r="B7" s="38" t="s">
        <v>42</v>
      </c>
      <c r="C7" s="52" t="s">
        <v>30</v>
      </c>
      <c r="D7" s="52" t="s">
        <v>3</v>
      </c>
      <c r="E7" s="38" t="s">
        <v>1</v>
      </c>
      <c r="F7" s="38" t="s">
        <v>26</v>
      </c>
      <c r="G7" s="38" t="s">
        <v>31</v>
      </c>
      <c r="H7" s="39" t="s">
        <v>43</v>
      </c>
    </row>
    <row r="8" spans="1:8" ht="75" customHeight="1" x14ac:dyDescent="0.25">
      <c r="A8" s="41" t="s">
        <v>32</v>
      </c>
      <c r="B8" s="42">
        <v>199000</v>
      </c>
      <c r="C8" s="53" t="s">
        <v>44</v>
      </c>
      <c r="D8" s="44">
        <v>199000</v>
      </c>
      <c r="E8" s="45">
        <f t="shared" ref="E8:E17" si="0">D8/$D$18</f>
        <v>0.1</v>
      </c>
      <c r="F8" s="44">
        <f>$F$18*E8</f>
        <v>167777.2</v>
      </c>
      <c r="G8" s="42">
        <f t="shared" ref="G8:G18" si="1">D8-F8</f>
        <v>31222.799999999988</v>
      </c>
      <c r="H8" s="46">
        <f>E8*G18</f>
        <v>31222.800000000003</v>
      </c>
    </row>
    <row r="9" spans="1:8" ht="75" customHeight="1" x14ac:dyDescent="0.25">
      <c r="A9" s="41" t="s">
        <v>34</v>
      </c>
      <c r="B9" s="42">
        <v>199000</v>
      </c>
      <c r="C9" s="53" t="s">
        <v>44</v>
      </c>
      <c r="D9" s="44">
        <v>199000</v>
      </c>
      <c r="E9" s="45">
        <f t="shared" si="0"/>
        <v>0.1</v>
      </c>
      <c r="F9" s="44">
        <f t="shared" ref="F9:F17" si="2">$F$18*E9</f>
        <v>167777.2</v>
      </c>
      <c r="G9" s="42">
        <f t="shared" si="1"/>
        <v>31222.799999999988</v>
      </c>
      <c r="H9" s="46">
        <f>E9*G18</f>
        <v>31222.800000000003</v>
      </c>
    </row>
    <row r="10" spans="1:8" ht="75" customHeight="1" x14ac:dyDescent="0.25">
      <c r="A10" s="41" t="s">
        <v>35</v>
      </c>
      <c r="B10" s="42">
        <v>199000</v>
      </c>
      <c r="C10" s="53" t="s">
        <v>47</v>
      </c>
      <c r="D10" s="44">
        <v>199000</v>
      </c>
      <c r="E10" s="45">
        <f t="shared" si="0"/>
        <v>0.1</v>
      </c>
      <c r="F10" s="44">
        <f t="shared" si="2"/>
        <v>167777.2</v>
      </c>
      <c r="G10" s="42">
        <f t="shared" si="1"/>
        <v>31222.799999999988</v>
      </c>
      <c r="H10" s="46">
        <f>E10*G18</f>
        <v>31222.800000000003</v>
      </c>
    </row>
    <row r="11" spans="1:8" ht="75" customHeight="1" x14ac:dyDescent="0.25">
      <c r="A11" s="41" t="s">
        <v>36</v>
      </c>
      <c r="B11" s="42">
        <v>199000</v>
      </c>
      <c r="C11" s="53" t="s">
        <v>46</v>
      </c>
      <c r="D11" s="44">
        <v>199000</v>
      </c>
      <c r="E11" s="45">
        <f t="shared" si="0"/>
        <v>0.1</v>
      </c>
      <c r="F11" s="44">
        <f t="shared" si="2"/>
        <v>167777.2</v>
      </c>
      <c r="G11" s="42">
        <f t="shared" si="1"/>
        <v>31222.799999999988</v>
      </c>
      <c r="H11" s="46">
        <f>E11*G18</f>
        <v>31222.800000000003</v>
      </c>
    </row>
    <row r="12" spans="1:8" ht="75" customHeight="1" x14ac:dyDescent="0.25">
      <c r="A12" s="41" t="s">
        <v>37</v>
      </c>
      <c r="B12" s="42">
        <v>199000</v>
      </c>
      <c r="C12" s="53" t="s">
        <v>45</v>
      </c>
      <c r="D12" s="44">
        <v>199000</v>
      </c>
      <c r="E12" s="45">
        <f t="shared" si="0"/>
        <v>0.1</v>
      </c>
      <c r="F12" s="44">
        <f t="shared" si="2"/>
        <v>167777.2</v>
      </c>
      <c r="G12" s="42">
        <f t="shared" si="1"/>
        <v>31222.799999999988</v>
      </c>
      <c r="H12" s="46">
        <f>E12*G18</f>
        <v>31222.800000000003</v>
      </c>
    </row>
    <row r="13" spans="1:8" ht="75" customHeight="1" x14ac:dyDescent="0.25">
      <c r="A13" s="54" t="s">
        <v>48</v>
      </c>
      <c r="B13" s="42">
        <v>199000</v>
      </c>
      <c r="C13" s="55" t="s">
        <v>44</v>
      </c>
      <c r="D13" s="44">
        <v>199000</v>
      </c>
      <c r="E13" s="45">
        <f t="shared" si="0"/>
        <v>0.1</v>
      </c>
      <c r="F13" s="44">
        <f t="shared" si="2"/>
        <v>167777.2</v>
      </c>
      <c r="G13" s="42">
        <f t="shared" si="1"/>
        <v>31222.799999999988</v>
      </c>
      <c r="H13" s="46">
        <f>E13*G18</f>
        <v>31222.800000000003</v>
      </c>
    </row>
    <row r="14" spans="1:8" ht="75" customHeight="1" x14ac:dyDescent="0.25">
      <c r="A14" s="41" t="s">
        <v>38</v>
      </c>
      <c r="B14" s="42">
        <v>199000</v>
      </c>
      <c r="C14" s="53" t="s">
        <v>44</v>
      </c>
      <c r="D14" s="44">
        <v>199000</v>
      </c>
      <c r="E14" s="45">
        <f t="shared" si="0"/>
        <v>0.1</v>
      </c>
      <c r="F14" s="44">
        <f t="shared" si="2"/>
        <v>167777.2</v>
      </c>
      <c r="G14" s="42">
        <f t="shared" si="1"/>
        <v>31222.799999999988</v>
      </c>
      <c r="H14" s="46">
        <f>E14*G18</f>
        <v>31222.800000000003</v>
      </c>
    </row>
    <row r="15" spans="1:8" ht="75" customHeight="1" x14ac:dyDescent="0.25">
      <c r="A15" s="41" t="s">
        <v>39</v>
      </c>
      <c r="B15" s="42">
        <v>199000</v>
      </c>
      <c r="C15" s="43" t="s">
        <v>33</v>
      </c>
      <c r="D15" s="44">
        <v>199000</v>
      </c>
      <c r="E15" s="45">
        <f t="shared" si="0"/>
        <v>0.1</v>
      </c>
      <c r="F15" s="44">
        <f t="shared" si="2"/>
        <v>167777.2</v>
      </c>
      <c r="G15" s="42">
        <f t="shared" si="1"/>
        <v>31222.799999999988</v>
      </c>
      <c r="H15" s="46">
        <f>E15*G18</f>
        <v>31222.800000000003</v>
      </c>
    </row>
    <row r="16" spans="1:8" ht="75" customHeight="1" x14ac:dyDescent="0.25">
      <c r="A16" s="41" t="s">
        <v>40</v>
      </c>
      <c r="B16" s="42">
        <v>199000</v>
      </c>
      <c r="C16" s="53" t="s">
        <v>49</v>
      </c>
      <c r="D16" s="44">
        <v>199000</v>
      </c>
      <c r="E16" s="45">
        <f t="shared" si="0"/>
        <v>0.1</v>
      </c>
      <c r="F16" s="44">
        <f t="shared" si="2"/>
        <v>167777.2</v>
      </c>
      <c r="G16" s="42">
        <f t="shared" si="1"/>
        <v>31222.799999999988</v>
      </c>
      <c r="H16" s="46">
        <f>E16*G18</f>
        <v>31222.800000000003</v>
      </c>
    </row>
    <row r="17" spans="1:8" ht="75" customHeight="1" x14ac:dyDescent="0.25">
      <c r="A17" s="41" t="s">
        <v>41</v>
      </c>
      <c r="B17" s="42">
        <v>199000</v>
      </c>
      <c r="C17" s="53" t="s">
        <v>49</v>
      </c>
      <c r="D17" s="44">
        <v>199000</v>
      </c>
      <c r="E17" s="45">
        <f t="shared" si="0"/>
        <v>0.1</v>
      </c>
      <c r="F17" s="44">
        <f t="shared" si="2"/>
        <v>167777.2</v>
      </c>
      <c r="G17" s="42">
        <f t="shared" si="1"/>
        <v>31222.799999999988</v>
      </c>
      <c r="H17" s="46">
        <f>E17*G18</f>
        <v>31222.800000000003</v>
      </c>
    </row>
    <row r="18" spans="1:8" ht="45" customHeight="1" x14ac:dyDescent="0.25">
      <c r="A18" s="37" t="s">
        <v>25</v>
      </c>
      <c r="B18" s="47">
        <f>SUM(B8:B17)</f>
        <v>1990000</v>
      </c>
      <c r="C18" s="37"/>
      <c r="D18" s="48">
        <f>SUM(D8:D17)</f>
        <v>1990000</v>
      </c>
      <c r="E18" s="49">
        <f>SUM(E8:E17)</f>
        <v>0.99999999999999989</v>
      </c>
      <c r="F18" s="56">
        <v>1677772</v>
      </c>
      <c r="G18" s="56">
        <f t="shared" si="1"/>
        <v>312228</v>
      </c>
      <c r="H18" s="50">
        <f>SUM(H8:H17)</f>
        <v>312227.99999999994</v>
      </c>
    </row>
    <row r="19" spans="1:8" ht="60" customHeight="1" x14ac:dyDescent="0.25">
      <c r="A19" s="40" t="s">
        <v>19</v>
      </c>
      <c r="B19" s="59" t="s">
        <v>51</v>
      </c>
      <c r="C19" s="60"/>
      <c r="D19" s="60"/>
      <c r="E19" s="60"/>
      <c r="F19" s="60"/>
      <c r="G19" s="60"/>
      <c r="H19" s="61"/>
    </row>
    <row r="20" spans="1:8" x14ac:dyDescent="0.25">
      <c r="G20" s="25"/>
      <c r="H20" s="25"/>
    </row>
  </sheetData>
  <mergeCells count="3">
    <mergeCell ref="A1:B1"/>
    <mergeCell ref="A2:B2"/>
    <mergeCell ref="B19:H19"/>
  </mergeCells>
  <printOptions horizontalCentered="1"/>
  <pageMargins left="0.25" right="0.25" top="0.5" bottom="0.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4AB97-166D-4823-87B3-F5773FC8DB7A}">
  <dimension ref="A1:I24"/>
  <sheetViews>
    <sheetView zoomScaleNormal="100" workbookViewId="0">
      <selection activeCell="A4" sqref="A4"/>
    </sheetView>
  </sheetViews>
  <sheetFormatPr defaultRowHeight="15" x14ac:dyDescent="0.25"/>
  <cols>
    <col min="1" max="1" width="23.7109375" style="3" customWidth="1"/>
    <col min="2" max="2" width="13.28515625" style="3" customWidth="1"/>
    <col min="3" max="3" width="12.28515625" style="3" customWidth="1"/>
    <col min="4" max="5" width="14.140625" style="3" customWidth="1"/>
    <col min="6" max="6" width="14.85546875" style="3" customWidth="1"/>
    <col min="7" max="7" width="17.42578125" style="3" customWidth="1"/>
    <col min="8" max="8" width="14.28515625" style="3" customWidth="1"/>
    <col min="9" max="9" width="19.140625" style="3" customWidth="1"/>
    <col min="10" max="16384" width="9.140625" style="3"/>
  </cols>
  <sheetData>
    <row r="1" spans="1:9" x14ac:dyDescent="0.25">
      <c r="A1" s="62" t="s">
        <v>20</v>
      </c>
      <c r="B1" s="63"/>
      <c r="C1" s="1"/>
      <c r="D1" s="2"/>
      <c r="F1" s="4"/>
    </row>
    <row r="2" spans="1:9" x14ac:dyDescent="0.25">
      <c r="A2" s="62" t="s">
        <v>21</v>
      </c>
      <c r="B2" s="63"/>
      <c r="C2" s="4"/>
      <c r="F2" s="4"/>
      <c r="H2" s="5"/>
      <c r="I2" s="5"/>
    </row>
    <row r="3" spans="1:9" x14ac:dyDescent="0.25">
      <c r="A3" s="6" t="s">
        <v>22</v>
      </c>
      <c r="B3" s="6"/>
      <c r="C3" s="4"/>
      <c r="F3" s="4"/>
      <c r="H3" s="5"/>
      <c r="I3" s="5"/>
    </row>
    <row r="4" spans="1:9" x14ac:dyDescent="0.25">
      <c r="B4" s="6"/>
      <c r="C4" s="4"/>
      <c r="F4" s="4"/>
      <c r="H4" s="5"/>
      <c r="I4" s="5"/>
    </row>
    <row r="5" spans="1:9" x14ac:dyDescent="0.25">
      <c r="A5" s="7"/>
      <c r="B5" s="8"/>
      <c r="C5" s="4"/>
      <c r="F5" s="4"/>
      <c r="G5" s="9"/>
      <c r="H5" s="9"/>
      <c r="I5" s="9"/>
    </row>
    <row r="6" spans="1:9" ht="15.75" customHeight="1" thickBot="1" x14ac:dyDescent="0.3">
      <c r="A6" s="6" t="s">
        <v>0</v>
      </c>
      <c r="B6" s="4"/>
      <c r="C6" s="10"/>
      <c r="D6" s="4"/>
      <c r="E6" s="4"/>
      <c r="F6" s="4"/>
      <c r="G6" s="11"/>
      <c r="H6" s="4"/>
      <c r="I6" s="4"/>
    </row>
    <row r="7" spans="1:9" ht="42.75" customHeight="1" thickBot="1" x14ac:dyDescent="0.3">
      <c r="A7" s="27"/>
      <c r="B7" s="28"/>
      <c r="C7" s="28"/>
      <c r="D7" s="28" t="s">
        <v>2</v>
      </c>
      <c r="E7" s="28" t="s">
        <v>3</v>
      </c>
      <c r="F7" s="28" t="s">
        <v>1</v>
      </c>
      <c r="G7" s="29" t="s">
        <v>26</v>
      </c>
      <c r="H7" s="28" t="s">
        <v>23</v>
      </c>
      <c r="I7" s="30" t="s">
        <v>24</v>
      </c>
    </row>
    <row r="8" spans="1:9" x14ac:dyDescent="0.25">
      <c r="A8" s="12" t="s">
        <v>4</v>
      </c>
      <c r="B8" s="13">
        <v>0</v>
      </c>
      <c r="C8" s="14" t="s">
        <v>5</v>
      </c>
      <c r="D8" s="31">
        <v>100000</v>
      </c>
      <c r="E8" s="32">
        <v>100000</v>
      </c>
      <c r="F8" s="15">
        <f t="shared" ref="F8:F21" si="0">E8/$E$22</f>
        <v>0.25187366299162844</v>
      </c>
      <c r="G8" s="32">
        <v>94048.42</v>
      </c>
      <c r="H8" s="13">
        <f t="shared" ref="H8:H22" si="1">E8-G8</f>
        <v>5951.5800000000017</v>
      </c>
      <c r="I8" s="16">
        <f>F8*H22</f>
        <v>5246.7122678895994</v>
      </c>
    </row>
    <row r="9" spans="1:9" x14ac:dyDescent="0.25">
      <c r="A9" s="17" t="s">
        <v>6</v>
      </c>
      <c r="B9" s="18">
        <v>0</v>
      </c>
      <c r="C9" s="19" t="s">
        <v>5</v>
      </c>
      <c r="D9" s="33">
        <v>45000</v>
      </c>
      <c r="E9" s="34">
        <v>45000</v>
      </c>
      <c r="F9" s="15">
        <f t="shared" si="0"/>
        <v>0.1133431483462328</v>
      </c>
      <c r="G9" s="34">
        <v>42321.779999999992</v>
      </c>
      <c r="H9" s="18">
        <f t="shared" si="1"/>
        <v>2678.2200000000084</v>
      </c>
      <c r="I9" s="16">
        <f>F9*H22</f>
        <v>2361.0205205503198</v>
      </c>
    </row>
    <row r="10" spans="1:9" x14ac:dyDescent="0.25">
      <c r="A10" s="17" t="s">
        <v>7</v>
      </c>
      <c r="B10" s="18">
        <v>0</v>
      </c>
      <c r="C10" s="19" t="s">
        <v>5</v>
      </c>
      <c r="D10" s="33">
        <v>20000</v>
      </c>
      <c r="E10" s="34">
        <v>20000.23</v>
      </c>
      <c r="F10" s="15">
        <f t="shared" si="0"/>
        <v>5.0375311907750561E-2</v>
      </c>
      <c r="G10" s="34">
        <v>18809.689999999999</v>
      </c>
      <c r="H10" s="18">
        <f t="shared" si="1"/>
        <v>1190.5400000000009</v>
      </c>
      <c r="I10" s="20">
        <f>F10*H22</f>
        <v>1049.354521016136</v>
      </c>
    </row>
    <row r="11" spans="1:9" x14ac:dyDescent="0.25">
      <c r="A11" s="17" t="s">
        <v>8</v>
      </c>
      <c r="B11" s="18">
        <v>0</v>
      </c>
      <c r="C11" s="19" t="s">
        <v>5</v>
      </c>
      <c r="D11" s="33">
        <v>20000</v>
      </c>
      <c r="E11" s="34">
        <v>20000</v>
      </c>
      <c r="F11" s="15">
        <f t="shared" si="0"/>
        <v>5.0374732598325686E-2</v>
      </c>
      <c r="G11" s="34">
        <v>18809.689999999999</v>
      </c>
      <c r="H11" s="18">
        <f t="shared" si="1"/>
        <v>1190.3100000000013</v>
      </c>
      <c r="I11" s="20">
        <f>F11*H22</f>
        <v>1049.34245357792</v>
      </c>
    </row>
    <row r="12" spans="1:9" x14ac:dyDescent="0.25">
      <c r="A12" s="17" t="s">
        <v>9</v>
      </c>
      <c r="B12" s="18">
        <v>0</v>
      </c>
      <c r="C12" s="19" t="s">
        <v>5</v>
      </c>
      <c r="D12" s="33">
        <v>20000</v>
      </c>
      <c r="E12" s="34">
        <v>20000</v>
      </c>
      <c r="F12" s="15">
        <f t="shared" si="0"/>
        <v>5.0374732598325686E-2</v>
      </c>
      <c r="G12" s="34">
        <v>18809.689999999999</v>
      </c>
      <c r="H12" s="18">
        <f t="shared" si="1"/>
        <v>1190.3100000000013</v>
      </c>
      <c r="I12" s="20">
        <f>F12*H22</f>
        <v>1049.34245357792</v>
      </c>
    </row>
    <row r="13" spans="1:9" x14ac:dyDescent="0.25">
      <c r="A13" s="17" t="s">
        <v>10</v>
      </c>
      <c r="B13" s="18">
        <v>0</v>
      </c>
      <c r="C13" s="19" t="s">
        <v>5</v>
      </c>
      <c r="D13" s="33">
        <v>20000</v>
      </c>
      <c r="E13" s="34">
        <v>20000</v>
      </c>
      <c r="F13" s="15">
        <f t="shared" si="0"/>
        <v>5.0374732598325686E-2</v>
      </c>
      <c r="G13" s="34">
        <v>18809.689999999999</v>
      </c>
      <c r="H13" s="18">
        <f t="shared" si="1"/>
        <v>1190.3100000000013</v>
      </c>
      <c r="I13" s="20">
        <f>F13*H22</f>
        <v>1049.34245357792</v>
      </c>
    </row>
    <row r="14" spans="1:9" x14ac:dyDescent="0.25">
      <c r="A14" s="17" t="s">
        <v>11</v>
      </c>
      <c r="B14" s="18">
        <v>0</v>
      </c>
      <c r="C14" s="19" t="s">
        <v>5</v>
      </c>
      <c r="D14" s="33">
        <v>40000</v>
      </c>
      <c r="E14" s="34">
        <v>40000</v>
      </c>
      <c r="F14" s="15">
        <f t="shared" si="0"/>
        <v>0.10074946519665137</v>
      </c>
      <c r="G14" s="34">
        <v>37619.370000000003</v>
      </c>
      <c r="H14" s="18">
        <f t="shared" si="1"/>
        <v>2380.6299999999974</v>
      </c>
      <c r="I14" s="20">
        <f>F14*H22</f>
        <v>2098.6849071558399</v>
      </c>
    </row>
    <row r="15" spans="1:9" x14ac:dyDescent="0.25">
      <c r="A15" s="17" t="s">
        <v>12</v>
      </c>
      <c r="B15" s="18">
        <v>0</v>
      </c>
      <c r="C15" s="19" t="s">
        <v>5</v>
      </c>
      <c r="D15" s="33">
        <v>20000</v>
      </c>
      <c r="E15" s="34">
        <v>20000</v>
      </c>
      <c r="F15" s="15">
        <f t="shared" si="0"/>
        <v>5.0374732598325686E-2</v>
      </c>
      <c r="G15" s="34">
        <v>18809.689999999999</v>
      </c>
      <c r="H15" s="18">
        <f t="shared" si="1"/>
        <v>1190.3100000000013</v>
      </c>
      <c r="I15" s="20">
        <f>F15*H22</f>
        <v>1049.34245357792</v>
      </c>
    </row>
    <row r="16" spans="1:9" x14ac:dyDescent="0.25">
      <c r="A16" s="17" t="s">
        <v>13</v>
      </c>
      <c r="B16" s="18">
        <v>0</v>
      </c>
      <c r="C16" s="19" t="s">
        <v>5</v>
      </c>
      <c r="D16" s="33">
        <v>10000</v>
      </c>
      <c r="E16" s="34">
        <v>10000</v>
      </c>
      <c r="F16" s="15">
        <f t="shared" si="0"/>
        <v>2.5187366299162843E-2</v>
      </c>
      <c r="G16" s="34">
        <v>9404.840000000002</v>
      </c>
      <c r="H16" s="18">
        <f t="shared" si="1"/>
        <v>595.15999999999804</v>
      </c>
      <c r="I16" s="20">
        <f>F16*H22</f>
        <v>524.67122678895998</v>
      </c>
    </row>
    <row r="17" spans="1:9" x14ac:dyDescent="0.25">
      <c r="A17" s="17" t="s">
        <v>14</v>
      </c>
      <c r="B17" s="18">
        <v>0</v>
      </c>
      <c r="C17" s="19">
        <v>860</v>
      </c>
      <c r="D17" s="33">
        <v>20000</v>
      </c>
      <c r="E17" s="34">
        <v>20000</v>
      </c>
      <c r="F17" s="15">
        <f t="shared" si="0"/>
        <v>5.0374732598325686E-2</v>
      </c>
      <c r="G17" s="34">
        <v>18809.689999999999</v>
      </c>
      <c r="H17" s="18">
        <f t="shared" si="1"/>
        <v>1190.3100000000013</v>
      </c>
      <c r="I17" s="20">
        <f>F17*H22</f>
        <v>1049.34245357792</v>
      </c>
    </row>
    <row r="18" spans="1:9" x14ac:dyDescent="0.25">
      <c r="A18" s="17" t="s">
        <v>15</v>
      </c>
      <c r="B18" s="18">
        <v>0</v>
      </c>
      <c r="C18" s="19" t="s">
        <v>5</v>
      </c>
      <c r="D18" s="33">
        <v>15000</v>
      </c>
      <c r="E18" s="34">
        <v>15000</v>
      </c>
      <c r="F18" s="15">
        <f t="shared" si="0"/>
        <v>3.7781049448744261E-2</v>
      </c>
      <c r="G18" s="34">
        <v>14107.26</v>
      </c>
      <c r="H18" s="18">
        <f t="shared" si="1"/>
        <v>892.73999999999978</v>
      </c>
      <c r="I18" s="20">
        <f>F18*H22</f>
        <v>787.00684018343986</v>
      </c>
    </row>
    <row r="19" spans="1:9" x14ac:dyDescent="0.25">
      <c r="A19" s="17" t="s">
        <v>16</v>
      </c>
      <c r="B19" s="18">
        <v>0</v>
      </c>
      <c r="C19" s="19" t="s">
        <v>5</v>
      </c>
      <c r="D19" s="33">
        <v>20000</v>
      </c>
      <c r="E19" s="34">
        <v>20000</v>
      </c>
      <c r="F19" s="15">
        <f t="shared" si="0"/>
        <v>5.0374732598325686E-2</v>
      </c>
      <c r="G19" s="34">
        <v>18809.689999999999</v>
      </c>
      <c r="H19" s="18">
        <f t="shared" si="1"/>
        <v>1190.3100000000013</v>
      </c>
      <c r="I19" s="20">
        <f>F19*H22</f>
        <v>1049.34245357792</v>
      </c>
    </row>
    <row r="20" spans="1:9" x14ac:dyDescent="0.25">
      <c r="A20" s="17" t="s">
        <v>17</v>
      </c>
      <c r="B20" s="18">
        <v>0</v>
      </c>
      <c r="C20" s="19" t="s">
        <v>18</v>
      </c>
      <c r="D20" s="33">
        <v>0</v>
      </c>
      <c r="E20" s="34">
        <v>13024.21</v>
      </c>
      <c r="F20" s="15">
        <f t="shared" si="0"/>
        <v>3.2804554802721965E-2</v>
      </c>
      <c r="G20" s="35">
        <v>13024.21</v>
      </c>
      <c r="H20" s="18">
        <f t="shared" si="1"/>
        <v>0</v>
      </c>
      <c r="I20" s="20">
        <f>F20*H22</f>
        <v>683.34282386570385</v>
      </c>
    </row>
    <row r="21" spans="1:9" x14ac:dyDescent="0.25">
      <c r="A21" s="17" t="s">
        <v>17</v>
      </c>
      <c r="B21" s="18">
        <v>0</v>
      </c>
      <c r="C21" s="19" t="s">
        <v>5</v>
      </c>
      <c r="D21" s="33">
        <v>50000</v>
      </c>
      <c r="E21" s="34">
        <v>34000</v>
      </c>
      <c r="F21" s="15">
        <f t="shared" si="0"/>
        <v>8.5637045417153668E-2</v>
      </c>
      <c r="G21" s="35">
        <v>34000</v>
      </c>
      <c r="H21" s="18">
        <f t="shared" si="1"/>
        <v>0</v>
      </c>
      <c r="I21" s="20">
        <f>F21*H22</f>
        <v>1783.8821710824639</v>
      </c>
    </row>
    <row r="22" spans="1:9" x14ac:dyDescent="0.25">
      <c r="A22" s="26" t="s">
        <v>25</v>
      </c>
      <c r="B22" s="18">
        <v>0</v>
      </c>
      <c r="C22" s="21"/>
      <c r="D22" s="23">
        <f>SUM(D8:D21)</f>
        <v>400000</v>
      </c>
      <c r="E22" s="23">
        <f>SUM(E8:E21)</f>
        <v>397024.44</v>
      </c>
      <c r="F22" s="22">
        <f>SUM(F8:F21)</f>
        <v>1</v>
      </c>
      <c r="G22" s="23">
        <f>SUM(G8:G21)</f>
        <v>376193.71</v>
      </c>
      <c r="H22" s="23">
        <f t="shared" si="1"/>
        <v>20830.729999999981</v>
      </c>
      <c r="I22" s="36">
        <f>SUM(I8:I21)</f>
        <v>20830.729999999978</v>
      </c>
    </row>
    <row r="23" spans="1:9" x14ac:dyDescent="0.25">
      <c r="A23" s="24" t="s">
        <v>19</v>
      </c>
      <c r="C23" s="10"/>
      <c r="F23" s="4"/>
    </row>
    <row r="24" spans="1:9" x14ac:dyDescent="0.25">
      <c r="H24" s="25"/>
      <c r="I24" s="25"/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TPF-5(390)</vt:lpstr>
      <vt:lpstr>example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debra.rinderknecht</dc:creator>
  <cp:lastModifiedBy>Sergeson, Patricia (FHWA)</cp:lastModifiedBy>
  <cp:lastPrinted>2025-05-28T20:41:51Z</cp:lastPrinted>
  <dcterms:created xsi:type="dcterms:W3CDTF">2011-08-11T15:02:45Z</dcterms:created>
  <dcterms:modified xsi:type="dcterms:W3CDTF">2025-12-15T17:08:29Z</dcterms:modified>
</cp:coreProperties>
</file>