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62)--Missouri--Solicit#1520\"/>
    </mc:Choice>
  </mc:AlternateContent>
  <xr:revisionPtr revIDLastSave="0" documentId="8_{9CF7C3FB-435F-4AE9-A948-E67B18AE5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" sheetId="1" r:id="rId1"/>
    <sheet name="Backup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8" i="1"/>
  <c r="G9" i="1"/>
  <c r="G10" i="1"/>
  <c r="G11" i="1"/>
  <c r="H11" i="1" s="1"/>
  <c r="G12" i="1"/>
  <c r="G13" i="1"/>
  <c r="H13" i="1" s="1"/>
  <c r="G8" i="1"/>
  <c r="H8" i="1" s="1"/>
  <c r="H12" i="1"/>
  <c r="H10" i="1"/>
  <c r="H9" i="1"/>
  <c r="G14" i="1" l="1"/>
  <c r="G23" i="4"/>
  <c r="K19" i="4" s="1"/>
  <c r="E23" i="4"/>
  <c r="F20" i="4" s="1"/>
  <c r="D23" i="4"/>
  <c r="B23" i="4"/>
  <c r="I22" i="4"/>
  <c r="H22" i="4"/>
  <c r="K21" i="4"/>
  <c r="H21" i="4"/>
  <c r="I21" i="4" s="1"/>
  <c r="K20" i="4"/>
  <c r="H20" i="4"/>
  <c r="I20" i="4" s="1"/>
  <c r="H19" i="4"/>
  <c r="I19" i="4" s="1"/>
  <c r="K18" i="4"/>
  <c r="H18" i="4"/>
  <c r="I18" i="4" s="1"/>
  <c r="K17" i="4"/>
  <c r="H17" i="4"/>
  <c r="I17" i="4" s="1"/>
  <c r="K16" i="4"/>
  <c r="H16" i="4"/>
  <c r="I16" i="4" s="1"/>
  <c r="K15" i="4"/>
  <c r="I15" i="4"/>
  <c r="H15" i="4"/>
  <c r="K14" i="4"/>
  <c r="I14" i="4"/>
  <c r="H14" i="4"/>
  <c r="K13" i="4"/>
  <c r="H13" i="4"/>
  <c r="I13" i="4" s="1"/>
  <c r="K12" i="4"/>
  <c r="H12" i="4"/>
  <c r="I12" i="4" s="1"/>
  <c r="K11" i="4"/>
  <c r="H11" i="4"/>
  <c r="I11" i="4" s="1"/>
  <c r="K10" i="4"/>
  <c r="I10" i="4"/>
  <c r="H10" i="4"/>
  <c r="K9" i="4"/>
  <c r="H9" i="4"/>
  <c r="H23" i="4" s="1"/>
  <c r="F9" i="4"/>
  <c r="G25" i="4" s="1"/>
  <c r="F14" i="4" l="1"/>
  <c r="F22" i="4"/>
  <c r="I9" i="4"/>
  <c r="I23" i="4" s="1"/>
  <c r="J20" i="4" s="1"/>
  <c r="F11" i="4"/>
  <c r="J11" i="4" s="1"/>
  <c r="F19" i="4"/>
  <c r="J19" i="4" s="1"/>
  <c r="F21" i="4"/>
  <c r="F16" i="4"/>
  <c r="F13" i="4"/>
  <c r="F18" i="4"/>
  <c r="J18" i="4" s="1"/>
  <c r="K22" i="4"/>
  <c r="K23" i="4" s="1"/>
  <c r="F10" i="4"/>
  <c r="J10" i="4" s="1"/>
  <c r="F15" i="4"/>
  <c r="J15" i="4" s="1"/>
  <c r="F17" i="4"/>
  <c r="F12" i="4"/>
  <c r="E14" i="1"/>
  <c r="H14" i="1" s="1"/>
  <c r="D14" i="1"/>
  <c r="F8" i="1" l="1"/>
  <c r="J13" i="4"/>
  <c r="F23" i="4"/>
  <c r="J22" i="4"/>
  <c r="J14" i="4"/>
  <c r="J16" i="4"/>
  <c r="J12" i="4"/>
  <c r="J21" i="4"/>
  <c r="J17" i="4"/>
  <c r="J9" i="4"/>
  <c r="F12" i="1"/>
  <c r="F13" i="1"/>
  <c r="F9" i="1"/>
  <c r="I9" i="1" s="1"/>
  <c r="F10" i="1"/>
  <c r="F11" i="1"/>
  <c r="I12" i="1" l="1"/>
  <c r="I11" i="1"/>
  <c r="J23" i="4"/>
  <c r="I10" i="1"/>
  <c r="I13" i="1"/>
  <c r="I8" i="1"/>
  <c r="F14" i="1"/>
  <c r="I14" i="1" l="1"/>
</calcChain>
</file>

<file path=xl/sharedStrings.xml><?xml version="1.0" encoding="utf-8"?>
<sst xmlns="http://schemas.openxmlformats.org/spreadsheetml/2006/main" count="60" uniqueCount="41">
  <si>
    <t>Project No.: TPF-5(000)</t>
  </si>
  <si>
    <t>Project Manager: John Doe</t>
  </si>
  <si>
    <t>as of DATE</t>
  </si>
  <si>
    <t>Final</t>
  </si>
  <si>
    <t>Originally Obligated in FMIS</t>
  </si>
  <si>
    <t>Currently Obligated in FMIS</t>
  </si>
  <si>
    <t>Contribution Percentage</t>
  </si>
  <si>
    <t>Total Expenditures</t>
  </si>
  <si>
    <t>Remaing Project Funds</t>
  </si>
  <si>
    <t>UDO Funds to Return to Partners (based on Cont %)</t>
  </si>
  <si>
    <t>CALIFORNIA</t>
  </si>
  <si>
    <t>Q560</t>
  </si>
  <si>
    <t>CONNECTICUT</t>
  </si>
  <si>
    <t>DISTRICT OF COLUMBIA</t>
  </si>
  <si>
    <t>IDAHO</t>
  </si>
  <si>
    <t>ILLINOIS</t>
  </si>
  <si>
    <t>MASSACHUSETTS</t>
  </si>
  <si>
    <t>MONTANA</t>
  </si>
  <si>
    <t>NEBRASKA</t>
  </si>
  <si>
    <t>NEVADA</t>
  </si>
  <si>
    <t>NEW JERSEY</t>
  </si>
  <si>
    <t>NEW MEXICO</t>
  </si>
  <si>
    <t>NORTH CAROLINA</t>
  </si>
  <si>
    <t>PENNSYLVANIA</t>
  </si>
  <si>
    <t>L56E</t>
  </si>
  <si>
    <t>Total Project Funds</t>
  </si>
  <si>
    <t>Note:</t>
  </si>
  <si>
    <t>State</t>
  </si>
  <si>
    <t>$ Committed on Website</t>
  </si>
  <si>
    <t>Program Code (e.g., L560)</t>
  </si>
  <si>
    <t>Invoice Amount</t>
  </si>
  <si>
    <t>Total Expenditures Per State</t>
  </si>
  <si>
    <t xml:space="preserve">Actual Expense % </t>
  </si>
  <si>
    <t>Project No.: TPF-5(462)</t>
  </si>
  <si>
    <t>Project Manager: Jen Harper</t>
  </si>
  <si>
    <t>Texas</t>
  </si>
  <si>
    <t>Ohio</t>
  </si>
  <si>
    <t>Mississippi</t>
  </si>
  <si>
    <t>Idaho</t>
  </si>
  <si>
    <t>Alaska</t>
  </si>
  <si>
    <t>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</si>
</sst>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" fontId="3" fillId="0" borderId="4" xfId="0" applyNumberFormat="1" applyFont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Alignment="1"/>
    <xf numFmtId="43" fontId="3" fillId="0" borderId="0" xfId="0" applyNumberFormat="1" applyFont="1" applyFill="1" applyAlignment="1"/>
    <xf numFmtId="0" fontId="2" fillId="0" borderId="4" xfId="0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39" fontId="3" fillId="0" borderId="3" xfId="2" applyNumberFormat="1" applyFont="1" applyFill="1" applyBorder="1"/>
    <xf numFmtId="43" fontId="3" fillId="0" borderId="3" xfId="1" applyFont="1" applyFill="1" applyBorder="1"/>
    <xf numFmtId="39" fontId="3" fillId="0" borderId="4" xfId="2" applyNumberFormat="1" applyFont="1" applyFill="1" applyBorder="1"/>
    <xf numFmtId="43" fontId="3" fillId="0" borderId="4" xfId="1" applyFont="1" applyFill="1" applyBorder="1"/>
    <xf numFmtId="164" fontId="2" fillId="3" borderId="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left"/>
    </xf>
    <xf numFmtId="43" fontId="3" fillId="0" borderId="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40" zoomScaleNormal="140" workbookViewId="0">
      <selection activeCell="H19" sqref="H19"/>
    </sheetView>
  </sheetViews>
  <sheetFormatPr defaultColWidth="9.140625" defaultRowHeight="15" x14ac:dyDescent="0.25"/>
  <cols>
    <col min="1" max="1" width="23.7109375" style="6" customWidth="1"/>
    <col min="2" max="2" width="13.28515625" style="6" hidden="1" customWidth="1"/>
    <col min="3" max="3" width="12.28515625" style="6" hidden="1" customWidth="1"/>
    <col min="4" max="5" width="14.140625" style="6" customWidth="1"/>
    <col min="6" max="6" width="14.85546875" style="6" customWidth="1"/>
    <col min="7" max="7" width="17.42578125" style="6" customWidth="1"/>
    <col min="8" max="8" width="14.28515625" style="6" customWidth="1"/>
    <col min="9" max="9" width="19.140625" style="6" customWidth="1"/>
    <col min="10" max="16384" width="9.140625" style="6"/>
  </cols>
  <sheetData>
    <row r="1" spans="1:10" x14ac:dyDescent="0.25">
      <c r="A1" s="71" t="s">
        <v>33</v>
      </c>
      <c r="B1" s="72"/>
      <c r="C1" s="1"/>
      <c r="D1" s="2"/>
      <c r="E1" s="3"/>
      <c r="F1" s="4"/>
      <c r="G1" s="3"/>
      <c r="H1" s="3"/>
      <c r="I1" s="3"/>
    </row>
    <row r="2" spans="1:10" x14ac:dyDescent="0.25">
      <c r="A2" s="71" t="s">
        <v>34</v>
      </c>
      <c r="B2" s="72"/>
      <c r="C2" s="7"/>
      <c r="D2" s="8"/>
      <c r="E2" s="9"/>
      <c r="F2" s="10"/>
      <c r="G2" s="3"/>
      <c r="H2" s="11"/>
      <c r="I2" s="11"/>
    </row>
    <row r="3" spans="1:10" x14ac:dyDescent="0.25">
      <c r="A3" s="69">
        <v>45841</v>
      </c>
      <c r="B3" s="67"/>
      <c r="C3" s="7"/>
      <c r="D3" s="8"/>
      <c r="E3" s="9"/>
      <c r="F3" s="10"/>
      <c r="G3" s="3"/>
      <c r="H3" s="11"/>
      <c r="I3" s="11"/>
    </row>
    <row r="4" spans="1:10" x14ac:dyDescent="0.25">
      <c r="B4" s="13"/>
      <c r="C4" s="7"/>
      <c r="D4" s="8"/>
      <c r="E4" s="9"/>
      <c r="F4" s="10"/>
      <c r="G4" s="3"/>
      <c r="H4" s="11"/>
      <c r="I4" s="11"/>
    </row>
    <row r="5" spans="1:10" x14ac:dyDescent="0.25">
      <c r="A5" s="14"/>
      <c r="B5" s="15"/>
      <c r="C5" s="7"/>
      <c r="D5" s="8"/>
      <c r="E5" s="9"/>
      <c r="F5" s="10"/>
      <c r="G5" s="16"/>
      <c r="H5" s="16"/>
      <c r="I5" s="16"/>
      <c r="J5" s="17"/>
    </row>
    <row r="6" spans="1:10" ht="15.75" customHeight="1" thickBot="1" x14ac:dyDescent="0.3">
      <c r="A6" s="12" t="s">
        <v>3</v>
      </c>
      <c r="B6" s="7"/>
      <c r="C6" s="18"/>
      <c r="D6" s="4"/>
      <c r="E6" s="4"/>
      <c r="F6" s="4"/>
      <c r="G6" s="19"/>
      <c r="H6" s="7"/>
      <c r="I6" s="7"/>
      <c r="J6" s="17"/>
    </row>
    <row r="7" spans="1:10" ht="42.75" customHeight="1" thickBot="1" x14ac:dyDescent="0.3">
      <c r="A7" s="58"/>
      <c r="B7" s="59"/>
      <c r="C7" s="59"/>
      <c r="D7" s="59" t="s">
        <v>4</v>
      </c>
      <c r="E7" s="59" t="s">
        <v>5</v>
      </c>
      <c r="F7" s="59" t="s">
        <v>6</v>
      </c>
      <c r="G7" s="60" t="s">
        <v>7</v>
      </c>
      <c r="H7" s="59" t="s">
        <v>8</v>
      </c>
      <c r="I7" s="61" t="s">
        <v>9</v>
      </c>
    </row>
    <row r="8" spans="1:10" x14ac:dyDescent="0.25">
      <c r="A8" s="26" t="s">
        <v>35</v>
      </c>
      <c r="B8" s="27">
        <v>0</v>
      </c>
      <c r="C8" s="70">
        <f>B8</f>
        <v>0</v>
      </c>
      <c r="D8" s="62">
        <v>135000</v>
      </c>
      <c r="E8" s="63">
        <v>135000</v>
      </c>
      <c r="F8" s="31">
        <f t="shared" ref="F8:F13" si="0">E8/$E$14</f>
        <v>0.16770186335403728</v>
      </c>
      <c r="G8" s="63">
        <f>$E$14*F8</f>
        <v>135000</v>
      </c>
      <c r="H8" s="27">
        <f t="shared" ref="H8:H14" si="1">E8-G8</f>
        <v>0</v>
      </c>
      <c r="I8" s="34">
        <f>F8*H14</f>
        <v>0</v>
      </c>
    </row>
    <row r="9" spans="1:10" x14ac:dyDescent="0.25">
      <c r="A9" s="36" t="s">
        <v>36</v>
      </c>
      <c r="B9" s="37">
        <v>0</v>
      </c>
      <c r="C9" s="70">
        <f t="shared" ref="C9:C13" si="2">B9</f>
        <v>0</v>
      </c>
      <c r="D9" s="64">
        <v>75000</v>
      </c>
      <c r="E9" s="65">
        <v>75000</v>
      </c>
      <c r="F9" s="31">
        <f t="shared" si="0"/>
        <v>9.3167701863354033E-2</v>
      </c>
      <c r="G9" s="63">
        <f t="shared" ref="G9:G13" si="3">$E$14*F9</f>
        <v>75000</v>
      </c>
      <c r="H9" s="37">
        <f t="shared" si="1"/>
        <v>0</v>
      </c>
      <c r="I9" s="34">
        <f>F9*H14</f>
        <v>0</v>
      </c>
    </row>
    <row r="10" spans="1:10" x14ac:dyDescent="0.25">
      <c r="A10" s="36" t="s">
        <v>37</v>
      </c>
      <c r="B10" s="37">
        <v>0</v>
      </c>
      <c r="C10" s="70">
        <f t="shared" si="2"/>
        <v>0</v>
      </c>
      <c r="D10" s="64">
        <v>90000</v>
      </c>
      <c r="E10" s="65">
        <v>90000</v>
      </c>
      <c r="F10" s="31">
        <f t="shared" si="0"/>
        <v>0.11180124223602485</v>
      </c>
      <c r="G10" s="63">
        <f t="shared" si="3"/>
        <v>90000</v>
      </c>
      <c r="H10" s="37">
        <f t="shared" si="1"/>
        <v>0</v>
      </c>
      <c r="I10" s="43">
        <f>F10*H14</f>
        <v>0</v>
      </c>
    </row>
    <row r="11" spans="1:10" x14ac:dyDescent="0.25">
      <c r="A11" s="36" t="s">
        <v>38</v>
      </c>
      <c r="B11" s="37">
        <v>0</v>
      </c>
      <c r="C11" s="70">
        <f t="shared" si="2"/>
        <v>0</v>
      </c>
      <c r="D11" s="64">
        <v>135000</v>
      </c>
      <c r="E11" s="65">
        <v>135000</v>
      </c>
      <c r="F11" s="31">
        <f t="shared" si="0"/>
        <v>0.16770186335403728</v>
      </c>
      <c r="G11" s="63">
        <f t="shared" si="3"/>
        <v>135000</v>
      </c>
      <c r="H11" s="37">
        <f t="shared" si="1"/>
        <v>0</v>
      </c>
      <c r="I11" s="43">
        <f>F11*H14</f>
        <v>0</v>
      </c>
    </row>
    <row r="12" spans="1:10" x14ac:dyDescent="0.25">
      <c r="A12" s="36" t="s">
        <v>39</v>
      </c>
      <c r="B12" s="37">
        <v>0</v>
      </c>
      <c r="C12" s="70">
        <f t="shared" si="2"/>
        <v>0</v>
      </c>
      <c r="D12" s="64">
        <v>135000</v>
      </c>
      <c r="E12" s="65">
        <v>135000</v>
      </c>
      <c r="F12" s="31">
        <f t="shared" si="0"/>
        <v>0.16770186335403728</v>
      </c>
      <c r="G12" s="63">
        <f t="shared" si="3"/>
        <v>135000</v>
      </c>
      <c r="H12" s="37">
        <f t="shared" si="1"/>
        <v>0</v>
      </c>
      <c r="I12" s="43">
        <f>F12*H14</f>
        <v>0</v>
      </c>
    </row>
    <row r="13" spans="1:10" x14ac:dyDescent="0.25">
      <c r="A13" s="36" t="s">
        <v>40</v>
      </c>
      <c r="B13" s="37">
        <v>0</v>
      </c>
      <c r="C13" s="70">
        <f t="shared" si="2"/>
        <v>0</v>
      </c>
      <c r="D13" s="64">
        <v>235000</v>
      </c>
      <c r="E13" s="65">
        <v>235000</v>
      </c>
      <c r="F13" s="31">
        <f t="shared" si="0"/>
        <v>0.29192546583850931</v>
      </c>
      <c r="G13" s="63">
        <f t="shared" si="3"/>
        <v>235000</v>
      </c>
      <c r="H13" s="37">
        <f t="shared" si="1"/>
        <v>0</v>
      </c>
      <c r="I13" s="43">
        <f>F13*H14</f>
        <v>0</v>
      </c>
    </row>
    <row r="14" spans="1:10" x14ac:dyDescent="0.25">
      <c r="A14" s="57" t="s">
        <v>25</v>
      </c>
      <c r="B14" s="37">
        <v>0</v>
      </c>
      <c r="C14" s="46"/>
      <c r="D14" s="49">
        <f>SUM(D8:D13)</f>
        <v>805000</v>
      </c>
      <c r="E14" s="49">
        <f>SUM(E8:E13)</f>
        <v>805000</v>
      </c>
      <c r="F14" s="48">
        <f>SUM(F8:F13)</f>
        <v>1</v>
      </c>
      <c r="G14" s="49">
        <f>SUM(G8:G13)</f>
        <v>805000</v>
      </c>
      <c r="H14" s="49">
        <f t="shared" si="1"/>
        <v>0</v>
      </c>
      <c r="I14" s="66">
        <f>SUM(I8:I13)</f>
        <v>0</v>
      </c>
    </row>
    <row r="15" spans="1:10" x14ac:dyDescent="0.25">
      <c r="A15" s="52" t="s">
        <v>26</v>
      </c>
      <c r="B15" s="51"/>
      <c r="C15" s="18"/>
      <c r="D15" s="3"/>
      <c r="E15" s="3"/>
      <c r="F15" s="4"/>
      <c r="G15" s="3"/>
      <c r="H15" s="3"/>
      <c r="I15" s="3"/>
    </row>
    <row r="16" spans="1:10" s="3" customFormat="1" x14ac:dyDescent="0.25">
      <c r="A16" s="8"/>
      <c r="B16" s="53"/>
      <c r="C16" s="53"/>
      <c r="D16" s="53"/>
      <c r="E16" s="53"/>
      <c r="F16" s="53"/>
      <c r="H16" s="55"/>
      <c r="I16" s="55"/>
    </row>
    <row r="17" spans="1:1" s="3" customFormat="1" x14ac:dyDescent="0.25">
      <c r="A17" s="8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AE5-B219-41EC-A56F-E0C054757B00}">
  <dimension ref="A1:L26"/>
  <sheetViews>
    <sheetView zoomScale="160" zoomScaleNormal="160" workbookViewId="0">
      <selection activeCell="K1" sqref="K1:K1048576"/>
    </sheetView>
  </sheetViews>
  <sheetFormatPr defaultColWidth="9.140625" defaultRowHeight="15" x14ac:dyDescent="0.25"/>
  <cols>
    <col min="1" max="1" width="23.7109375" style="6" customWidth="1"/>
    <col min="2" max="2" width="13.28515625" style="6" customWidth="1"/>
    <col min="3" max="3" width="12.28515625" style="6" customWidth="1"/>
    <col min="4" max="5" width="14.140625" style="6" customWidth="1"/>
    <col min="6" max="6" width="14.85546875" style="6" customWidth="1"/>
    <col min="7" max="7" width="17.42578125" style="6" customWidth="1"/>
    <col min="8" max="8" width="14.5703125" style="6" customWidth="1"/>
    <col min="9" max="10" width="14.28515625" style="6" customWidth="1"/>
    <col min="11" max="11" width="10.28515625" style="6" bestFit="1" customWidth="1"/>
    <col min="12" max="16384" width="9.140625" style="6"/>
  </cols>
  <sheetData>
    <row r="1" spans="1:12" x14ac:dyDescent="0.25">
      <c r="A1" s="71" t="s">
        <v>0</v>
      </c>
      <c r="B1" s="72"/>
      <c r="C1" s="1"/>
      <c r="D1" s="2"/>
      <c r="E1" s="3"/>
      <c r="F1" s="4"/>
      <c r="G1" s="3"/>
      <c r="H1" s="3"/>
      <c r="I1" s="3"/>
      <c r="J1" s="3"/>
    </row>
    <row r="2" spans="1:12" x14ac:dyDescent="0.25">
      <c r="A2" s="71" t="s">
        <v>1</v>
      </c>
      <c r="B2" s="72"/>
      <c r="C2" s="7"/>
      <c r="D2" s="8"/>
      <c r="E2" s="9"/>
      <c r="F2" s="10"/>
      <c r="G2" s="3"/>
      <c r="H2" s="3"/>
      <c r="I2" s="11"/>
      <c r="J2" s="11"/>
    </row>
    <row r="3" spans="1:12" x14ac:dyDescent="0.25">
      <c r="A3" s="12" t="s">
        <v>2</v>
      </c>
      <c r="B3" s="67"/>
      <c r="C3" s="7"/>
      <c r="D3" s="8"/>
      <c r="E3" s="9"/>
      <c r="F3" s="10"/>
      <c r="G3" s="3"/>
      <c r="H3" s="3"/>
      <c r="I3" s="11"/>
      <c r="J3" s="11"/>
    </row>
    <row r="4" spans="1:12" x14ac:dyDescent="0.25">
      <c r="B4" s="13"/>
      <c r="C4" s="7"/>
      <c r="D4" s="8"/>
      <c r="E4" s="9"/>
      <c r="F4" s="10"/>
      <c r="G4" s="3"/>
      <c r="H4" s="3"/>
      <c r="I4" s="11"/>
      <c r="J4" s="11"/>
    </row>
    <row r="5" spans="1:12" x14ac:dyDescent="0.25">
      <c r="A5" s="14"/>
      <c r="B5" s="15"/>
      <c r="C5" s="7"/>
      <c r="D5" s="8"/>
      <c r="E5" s="9"/>
      <c r="F5" s="10"/>
      <c r="G5" s="16"/>
      <c r="H5" s="16"/>
      <c r="I5" s="16"/>
      <c r="J5" s="16"/>
      <c r="K5" s="17"/>
      <c r="L5" s="17"/>
    </row>
    <row r="6" spans="1:12" ht="15.75" customHeight="1" thickBot="1" x14ac:dyDescent="0.3">
      <c r="A6" s="12" t="s">
        <v>3</v>
      </c>
      <c r="B6" s="7"/>
      <c r="C6" s="18"/>
      <c r="D6" s="4"/>
      <c r="E6" s="4"/>
      <c r="F6" s="4"/>
      <c r="G6" s="19"/>
      <c r="H6" s="19"/>
      <c r="I6" s="7"/>
      <c r="J6" s="7"/>
      <c r="K6" s="19"/>
      <c r="L6" s="17"/>
    </row>
    <row r="7" spans="1:12" ht="18" customHeight="1" x14ac:dyDescent="0.25">
      <c r="A7" s="75" t="s">
        <v>27</v>
      </c>
      <c r="B7" s="73" t="s">
        <v>28</v>
      </c>
      <c r="C7" s="73" t="s">
        <v>29</v>
      </c>
      <c r="D7" s="20"/>
      <c r="E7" s="20"/>
      <c r="F7" s="73" t="s">
        <v>6</v>
      </c>
      <c r="G7" s="21" t="s">
        <v>30</v>
      </c>
      <c r="H7" s="22"/>
      <c r="I7" s="23"/>
      <c r="J7" s="23"/>
      <c r="K7" s="22"/>
    </row>
    <row r="8" spans="1:12" ht="42.75" customHeight="1" thickBot="1" x14ac:dyDescent="0.3">
      <c r="A8" s="76"/>
      <c r="B8" s="74"/>
      <c r="C8" s="74"/>
      <c r="D8" s="24" t="s">
        <v>4</v>
      </c>
      <c r="E8" s="24" t="s">
        <v>5</v>
      </c>
      <c r="F8" s="74"/>
      <c r="G8" s="25">
        <v>376193.71</v>
      </c>
      <c r="H8" s="68" t="s">
        <v>31</v>
      </c>
      <c r="I8" s="24" t="s">
        <v>8</v>
      </c>
      <c r="J8" s="24" t="s">
        <v>9</v>
      </c>
      <c r="K8" s="68" t="s">
        <v>32</v>
      </c>
    </row>
    <row r="9" spans="1:12" x14ac:dyDescent="0.25">
      <c r="A9" s="26" t="s">
        <v>10</v>
      </c>
      <c r="B9" s="27">
        <v>0</v>
      </c>
      <c r="C9" s="28" t="s">
        <v>11</v>
      </c>
      <c r="D9" s="29">
        <v>100000</v>
      </c>
      <c r="E9" s="30">
        <v>100000</v>
      </c>
      <c r="F9" s="31">
        <f t="shared" ref="F9:F22" si="0">E9/$E$23</f>
        <v>0.25187366299162844</v>
      </c>
      <c r="G9" s="32">
        <v>94048.420000000013</v>
      </c>
      <c r="H9" s="33">
        <f>SUM(G9:G9)</f>
        <v>94048.420000000013</v>
      </c>
      <c r="I9" s="34">
        <f t="shared" ref="I9:I22" si="1">E9-H9</f>
        <v>5951.5799999999872</v>
      </c>
      <c r="J9" s="34">
        <f>F9*I23</f>
        <v>5246.7122678896058</v>
      </c>
      <c r="K9" s="35">
        <f t="shared" ref="K9:K22" si="2">+G9/$G$23</f>
        <v>0.2499999800634625</v>
      </c>
    </row>
    <row r="10" spans="1:12" x14ac:dyDescent="0.25">
      <c r="A10" s="36" t="s">
        <v>12</v>
      </c>
      <c r="B10" s="37">
        <v>0</v>
      </c>
      <c r="C10" s="38" t="s">
        <v>11</v>
      </c>
      <c r="D10" s="39">
        <v>45000</v>
      </c>
      <c r="E10" s="40">
        <v>45000</v>
      </c>
      <c r="F10" s="31">
        <f t="shared" si="0"/>
        <v>0.1133431483462328</v>
      </c>
      <c r="G10" s="41">
        <v>42321.779999999992</v>
      </c>
      <c r="H10" s="42">
        <f t="shared" ref="H10:H22" si="3">SUM(G10:G10)</f>
        <v>42321.779999999992</v>
      </c>
      <c r="I10" s="43">
        <f t="shared" si="1"/>
        <v>2678.2200000000084</v>
      </c>
      <c r="J10" s="34">
        <f>F10*I23</f>
        <v>2361.0205205503225</v>
      </c>
      <c r="K10" s="35">
        <f t="shared" si="2"/>
        <v>0.11249996710471311</v>
      </c>
    </row>
    <row r="11" spans="1:12" x14ac:dyDescent="0.25">
      <c r="A11" s="36" t="s">
        <v>13</v>
      </c>
      <c r="B11" s="37">
        <v>0</v>
      </c>
      <c r="C11" s="38" t="s">
        <v>11</v>
      </c>
      <c r="D11" s="39">
        <v>20000</v>
      </c>
      <c r="E11" s="40">
        <v>20000.23</v>
      </c>
      <c r="F11" s="31">
        <f t="shared" si="0"/>
        <v>5.0375311907750561E-2</v>
      </c>
      <c r="G11" s="41">
        <v>18809.689999999999</v>
      </c>
      <c r="H11" s="42">
        <f t="shared" si="3"/>
        <v>18809.689999999999</v>
      </c>
      <c r="I11" s="43">
        <f t="shared" si="1"/>
        <v>1190.5400000000009</v>
      </c>
      <c r="J11" s="43">
        <f>F11*I23</f>
        <v>1049.3545210161371</v>
      </c>
      <c r="K11" s="35">
        <f t="shared" si="2"/>
        <v>5.0000011961922476E-2</v>
      </c>
    </row>
    <row r="12" spans="1:12" x14ac:dyDescent="0.25">
      <c r="A12" s="36" t="s">
        <v>14</v>
      </c>
      <c r="B12" s="37">
        <v>0</v>
      </c>
      <c r="C12" s="38" t="s">
        <v>11</v>
      </c>
      <c r="D12" s="39">
        <v>20000</v>
      </c>
      <c r="E12" s="40">
        <v>20000</v>
      </c>
      <c r="F12" s="31">
        <f t="shared" si="0"/>
        <v>5.0374732598325686E-2</v>
      </c>
      <c r="G12" s="41">
        <v>18809.689999999999</v>
      </c>
      <c r="H12" s="42">
        <f t="shared" si="3"/>
        <v>18809.689999999999</v>
      </c>
      <c r="I12" s="43">
        <f t="shared" si="1"/>
        <v>1190.3100000000013</v>
      </c>
      <c r="J12" s="43">
        <f>F12*I23</f>
        <v>1049.3424535779211</v>
      </c>
      <c r="K12" s="35">
        <f t="shared" si="2"/>
        <v>5.0000011961922476E-2</v>
      </c>
    </row>
    <row r="13" spans="1:12" x14ac:dyDescent="0.25">
      <c r="A13" s="36" t="s">
        <v>15</v>
      </c>
      <c r="B13" s="37">
        <v>0</v>
      </c>
      <c r="C13" s="38" t="s">
        <v>11</v>
      </c>
      <c r="D13" s="39">
        <v>20000</v>
      </c>
      <c r="E13" s="40">
        <v>20000</v>
      </c>
      <c r="F13" s="31">
        <f t="shared" si="0"/>
        <v>5.0374732598325686E-2</v>
      </c>
      <c r="G13" s="41">
        <v>18809.689999999999</v>
      </c>
      <c r="H13" s="42">
        <f t="shared" si="3"/>
        <v>18809.689999999999</v>
      </c>
      <c r="I13" s="43">
        <f t="shared" si="1"/>
        <v>1190.3100000000013</v>
      </c>
      <c r="J13" s="43">
        <f>F13*I23</f>
        <v>1049.3424535779211</v>
      </c>
      <c r="K13" s="35">
        <f t="shared" si="2"/>
        <v>5.0000011961922476E-2</v>
      </c>
    </row>
    <row r="14" spans="1:12" x14ac:dyDescent="0.25">
      <c r="A14" s="36" t="s">
        <v>16</v>
      </c>
      <c r="B14" s="37">
        <v>0</v>
      </c>
      <c r="C14" s="38" t="s">
        <v>11</v>
      </c>
      <c r="D14" s="39">
        <v>20000</v>
      </c>
      <c r="E14" s="40">
        <v>20000</v>
      </c>
      <c r="F14" s="31">
        <f t="shared" si="0"/>
        <v>5.0374732598325686E-2</v>
      </c>
      <c r="G14" s="41">
        <v>18809.689999999999</v>
      </c>
      <c r="H14" s="42">
        <f t="shared" si="3"/>
        <v>18809.689999999999</v>
      </c>
      <c r="I14" s="43">
        <f t="shared" si="1"/>
        <v>1190.3100000000013</v>
      </c>
      <c r="J14" s="43">
        <f>F14*I23</f>
        <v>1049.3424535779211</v>
      </c>
      <c r="K14" s="35">
        <f t="shared" si="2"/>
        <v>5.0000011961922476E-2</v>
      </c>
    </row>
    <row r="15" spans="1:12" x14ac:dyDescent="0.25">
      <c r="A15" s="36" t="s">
        <v>17</v>
      </c>
      <c r="B15" s="37">
        <v>0</v>
      </c>
      <c r="C15" s="38" t="s">
        <v>11</v>
      </c>
      <c r="D15" s="39">
        <v>40000</v>
      </c>
      <c r="E15" s="40">
        <v>40000</v>
      </c>
      <c r="F15" s="31">
        <f t="shared" si="0"/>
        <v>0.10074946519665137</v>
      </c>
      <c r="G15" s="41">
        <v>37619.369999999995</v>
      </c>
      <c r="H15" s="42">
        <f t="shared" si="3"/>
        <v>37619.369999999995</v>
      </c>
      <c r="I15" s="43">
        <f t="shared" si="1"/>
        <v>2380.6300000000047</v>
      </c>
      <c r="J15" s="43">
        <f>F15*I23</f>
        <v>2098.6849071558422</v>
      </c>
      <c r="K15" s="35">
        <f t="shared" si="2"/>
        <v>9.9999997341794974E-2</v>
      </c>
    </row>
    <row r="16" spans="1:12" x14ac:dyDescent="0.25">
      <c r="A16" s="36" t="s">
        <v>18</v>
      </c>
      <c r="B16" s="37">
        <v>0</v>
      </c>
      <c r="C16" s="38" t="s">
        <v>11</v>
      </c>
      <c r="D16" s="39">
        <v>20000</v>
      </c>
      <c r="E16" s="40">
        <v>20000</v>
      </c>
      <c r="F16" s="31">
        <f t="shared" si="0"/>
        <v>5.0374732598325686E-2</v>
      </c>
      <c r="G16" s="41">
        <v>18809.689999999999</v>
      </c>
      <c r="H16" s="42">
        <f t="shared" si="3"/>
        <v>18809.689999999999</v>
      </c>
      <c r="I16" s="43">
        <f t="shared" si="1"/>
        <v>1190.3100000000013</v>
      </c>
      <c r="J16" s="43">
        <f>F16*I23</f>
        <v>1049.3424535779211</v>
      </c>
      <c r="K16" s="35">
        <f t="shared" si="2"/>
        <v>5.0000011961922476E-2</v>
      </c>
    </row>
    <row r="17" spans="1:11" x14ac:dyDescent="0.25">
      <c r="A17" s="36" t="s">
        <v>19</v>
      </c>
      <c r="B17" s="37">
        <v>0</v>
      </c>
      <c r="C17" s="38" t="s">
        <v>11</v>
      </c>
      <c r="D17" s="39">
        <v>10000</v>
      </c>
      <c r="E17" s="40">
        <v>10000</v>
      </c>
      <c r="F17" s="31">
        <f t="shared" si="0"/>
        <v>2.5187366299162843E-2</v>
      </c>
      <c r="G17" s="41">
        <v>9404.840000000002</v>
      </c>
      <c r="H17" s="42">
        <f t="shared" si="3"/>
        <v>9404.840000000002</v>
      </c>
      <c r="I17" s="43">
        <f t="shared" si="1"/>
        <v>595.15999999999804</v>
      </c>
      <c r="J17" s="43">
        <f>F17*I23</f>
        <v>524.67122678896055</v>
      </c>
      <c r="K17" s="35">
        <f t="shared" si="2"/>
        <v>2.4999992689936256E-2</v>
      </c>
    </row>
    <row r="18" spans="1:11" x14ac:dyDescent="0.25">
      <c r="A18" s="36" t="s">
        <v>20</v>
      </c>
      <c r="B18" s="37">
        <v>0</v>
      </c>
      <c r="C18" s="38">
        <v>860</v>
      </c>
      <c r="D18" s="39">
        <v>20000</v>
      </c>
      <c r="E18" s="40">
        <v>20000</v>
      </c>
      <c r="F18" s="31">
        <f t="shared" si="0"/>
        <v>5.0374732598325686E-2</v>
      </c>
      <c r="G18" s="41">
        <v>18809.689999999999</v>
      </c>
      <c r="H18" s="42">
        <f t="shared" si="3"/>
        <v>18809.689999999999</v>
      </c>
      <c r="I18" s="43">
        <f t="shared" si="1"/>
        <v>1190.3100000000013</v>
      </c>
      <c r="J18" s="43">
        <f>F18*I23</f>
        <v>1049.3424535779211</v>
      </c>
      <c r="K18" s="35">
        <f t="shared" si="2"/>
        <v>5.0000011961922476E-2</v>
      </c>
    </row>
    <row r="19" spans="1:11" x14ac:dyDescent="0.25">
      <c r="A19" s="36" t="s">
        <v>21</v>
      </c>
      <c r="B19" s="37">
        <v>0</v>
      </c>
      <c r="C19" s="38" t="s">
        <v>11</v>
      </c>
      <c r="D19" s="39">
        <v>15000</v>
      </c>
      <c r="E19" s="40">
        <v>15000</v>
      </c>
      <c r="F19" s="31">
        <f t="shared" si="0"/>
        <v>3.7781049448744261E-2</v>
      </c>
      <c r="G19" s="41">
        <v>14107.26</v>
      </c>
      <c r="H19" s="42">
        <f t="shared" si="3"/>
        <v>14107.26</v>
      </c>
      <c r="I19" s="43">
        <f t="shared" si="1"/>
        <v>892.73999999999978</v>
      </c>
      <c r="J19" s="43">
        <f>F19*I23</f>
        <v>787.00684018344077</v>
      </c>
      <c r="K19" s="35">
        <f t="shared" si="2"/>
        <v>3.7499989034904375E-2</v>
      </c>
    </row>
    <row r="20" spans="1:11" x14ac:dyDescent="0.25">
      <c r="A20" s="36" t="s">
        <v>22</v>
      </c>
      <c r="B20" s="37">
        <v>0</v>
      </c>
      <c r="C20" s="38" t="s">
        <v>11</v>
      </c>
      <c r="D20" s="39">
        <v>20000</v>
      </c>
      <c r="E20" s="40">
        <v>20000</v>
      </c>
      <c r="F20" s="31">
        <f t="shared" si="0"/>
        <v>5.0374732598325686E-2</v>
      </c>
      <c r="G20" s="41">
        <v>18809.689999999999</v>
      </c>
      <c r="H20" s="42">
        <f t="shared" si="3"/>
        <v>18809.689999999999</v>
      </c>
      <c r="I20" s="43">
        <f t="shared" si="1"/>
        <v>1190.3100000000013</v>
      </c>
      <c r="J20" s="43">
        <f>F20*I23</f>
        <v>1049.3424535779211</v>
      </c>
      <c r="K20" s="35">
        <f t="shared" si="2"/>
        <v>5.0000011961922476E-2</v>
      </c>
    </row>
    <row r="21" spans="1:11" x14ac:dyDescent="0.25">
      <c r="A21" s="36" t="s">
        <v>23</v>
      </c>
      <c r="B21" s="37">
        <v>0</v>
      </c>
      <c r="C21" s="38" t="s">
        <v>24</v>
      </c>
      <c r="D21" s="39">
        <v>0</v>
      </c>
      <c r="E21" s="40">
        <v>13024.21</v>
      </c>
      <c r="F21" s="31">
        <f t="shared" si="0"/>
        <v>3.2804554802721965E-2</v>
      </c>
      <c r="G21" s="44">
        <v>13024.21</v>
      </c>
      <c r="H21" s="42">
        <f t="shared" si="3"/>
        <v>13024.21</v>
      </c>
      <c r="I21" s="43">
        <f t="shared" si="1"/>
        <v>0</v>
      </c>
      <c r="J21" s="43">
        <f>F21*I23</f>
        <v>683.34282386570476</v>
      </c>
      <c r="K21" s="35">
        <f t="shared" si="2"/>
        <v>3.4621020112218244E-2</v>
      </c>
    </row>
    <row r="22" spans="1:11" x14ac:dyDescent="0.25">
      <c r="A22" s="36" t="s">
        <v>23</v>
      </c>
      <c r="B22" s="37">
        <v>0</v>
      </c>
      <c r="C22" s="38" t="s">
        <v>11</v>
      </c>
      <c r="D22" s="39">
        <v>50000</v>
      </c>
      <c r="E22" s="40">
        <v>34000</v>
      </c>
      <c r="F22" s="31">
        <f t="shared" si="0"/>
        <v>8.5637045417153668E-2</v>
      </c>
      <c r="G22" s="44">
        <v>34000</v>
      </c>
      <c r="H22" s="42">
        <f t="shared" si="3"/>
        <v>34000</v>
      </c>
      <c r="I22" s="43">
        <f t="shared" si="1"/>
        <v>0</v>
      </c>
      <c r="J22" s="43">
        <f>F22*I23</f>
        <v>1783.8821710824659</v>
      </c>
      <c r="K22" s="35">
        <f t="shared" si="2"/>
        <v>9.0378969919512983E-2</v>
      </c>
    </row>
    <row r="23" spans="1:11" x14ac:dyDescent="0.25">
      <c r="A23" s="36"/>
      <c r="B23" s="45">
        <f>SUM(B9:B22)</f>
        <v>0</v>
      </c>
      <c r="C23" s="46"/>
      <c r="D23" s="47">
        <f>SUM(D9:D22)</f>
        <v>400000</v>
      </c>
      <c r="E23" s="47">
        <f>SUM(E9:E22)</f>
        <v>397024.44</v>
      </c>
      <c r="F23" s="48">
        <f>SUM(F9:F22)</f>
        <v>1</v>
      </c>
      <c r="G23" s="49">
        <f>SUM(G9:G22)</f>
        <v>376193.71000000008</v>
      </c>
      <c r="H23" s="49">
        <f t="shared" ref="H23" si="4">SUM(H9:H22)</f>
        <v>376193.71000000008</v>
      </c>
      <c r="I23" s="49">
        <f>SUM(I9:I22)</f>
        <v>20830.730000000007</v>
      </c>
      <c r="J23" s="49">
        <f>SUM(J9:J22)</f>
        <v>20830.730000000003</v>
      </c>
      <c r="K23" s="50">
        <f t="shared" ref="K23" si="5">SUM(K9:K22)</f>
        <v>0.99999999999999989</v>
      </c>
    </row>
    <row r="24" spans="1:11" x14ac:dyDescent="0.25">
      <c r="A24" s="52" t="s">
        <v>26</v>
      </c>
      <c r="B24" s="51"/>
      <c r="C24" s="18"/>
      <c r="D24" s="3"/>
      <c r="E24" s="3"/>
      <c r="F24" s="4"/>
      <c r="G24" s="3"/>
      <c r="H24" s="3"/>
      <c r="I24" s="3"/>
      <c r="J24" s="3"/>
      <c r="K24" s="5"/>
    </row>
    <row r="25" spans="1:11" s="3" customFormat="1" x14ac:dyDescent="0.25">
      <c r="A25" s="8"/>
      <c r="B25" s="53"/>
      <c r="C25" s="53"/>
      <c r="D25" s="53"/>
      <c r="E25" s="53"/>
      <c r="F25" s="53"/>
      <c r="G25" s="56">
        <f>F9*(E9-G9)</f>
        <v>1499.0462551877129</v>
      </c>
      <c r="H25" s="53"/>
      <c r="I25" s="55"/>
      <c r="J25" s="55"/>
      <c r="K25" s="54"/>
    </row>
    <row r="26" spans="1:11" s="3" customFormat="1" x14ac:dyDescent="0.25">
      <c r="A26" s="8"/>
    </row>
  </sheetData>
  <mergeCells count="6">
    <mergeCell ref="F7:F8"/>
    <mergeCell ref="A1:B1"/>
    <mergeCell ref="A2:B2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Fiscal_x0020_Year xmlns="dee9fee9-04b1-4506-bf68-b4aacb58dbd4">2020</Project_x0020_Fiscal_x0020_Year>
    <LikesCount xmlns="http://schemas.microsoft.com/sharepoint/v3" xsi:nil="true"/>
    <PublishingStartDate xmlns="http://schemas.microsoft.com/sharepoint/v3" xsi:nil="true"/>
    <Status_x0020_Notes xmlns="dee9fee9-04b1-4506-bf68-b4aacb58dbd4" xsi:nil="true"/>
    <RatedBy xmlns="http://schemas.microsoft.com/sharepoint/v3">
      <UserInfo>
        <DisplayName/>
        <AccountId xsi:nil="true"/>
        <AccountType/>
      </UserInfo>
    </RatedBy>
    <Contractor_x0020_Name xmlns="56963302-5c31-401d-a271-72bffc9469c9">MCTI/Missouri S&amp;T</Contractor_x0020_Name>
    <IconOverlay xmlns="http://schemas.microsoft.com/sharepoint/v4" xsi:nil="true"/>
    <Ratings xmlns="http://schemas.microsoft.com/sharepoint/v3" xsi:nil="true"/>
    <PublishingExpirationDate xmlns="http://schemas.microsoft.com/sharepoint/v3" xsi:nil="true"/>
    <LikedBy xmlns="http://schemas.microsoft.com/sharepoint/v3">
      <UserInfo>
        <DisplayName/>
        <AccountId xsi:nil="true"/>
        <AccountType/>
      </UserInfo>
    </LikedBy>
    <_ip_UnifiedCompliancePolicyUIAction xmlns="http://schemas.microsoft.com/sharepoint/v3" xsi:nil="true"/>
    <_ip_UnifiedCompliancePolicyProperties xmlns="http://schemas.microsoft.com/sharepoint/v3" xsi:nil="true"/>
    <Category xmlns="dee9fee9-04b1-4506-bf68-b4aacb58dbd4">Uncategorized</Category>
    <Draft_x0020_Report_x0020_Due xmlns="dee9fee9-04b1-4506-bf68-b4aacb58dbd4">2023-10-01T05:00:00+00:00</Draft_x0020_Report_x0020_Due>
    <Final_x0020_Report_x0020_Due xmlns="dee9fee9-04b1-4506-bf68-b4aacb58dbd4">2023-11-30T06:00:00+00:00</Final_x0020_Report_x0020_Due>
    <PI xmlns="56963302-5c31-401d-a271-72bffc9469c9">12</PI>
    <lcf76f155ced4ddcb4097134ff3c332f xmlns="dee9fee9-04b1-4506-bf68-b4aacb58dbd4">
      <Terms xmlns="http://schemas.microsoft.com/office/infopath/2007/PartnerControls"/>
    </lcf76f155ced4ddcb4097134ff3c332f>
    <Status xmlns="dee9fee9-04b1-4506-bf68-b4aacb58dbd4">Active</Status>
    <TaxCatchAll xmlns="56963302-5c31-401d-a271-72bffc9469c9" xsi:nil="true"/>
    <Manager_x0027_s_x0020_name xmlns="dee9fee9-04b1-4506-bf68-b4aacb58dbd4">Jen Harper</Manager_x0027_s_x0020_name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101EE2E2228448218BF6C02DF9D4D" ma:contentTypeVersion="87" ma:contentTypeDescription="Create a new document." ma:contentTypeScope="" ma:versionID="55c279d1bbf062fe72721c3c0dfaaf5c">
  <xsd:schema xmlns:xsd="http://www.w3.org/2001/XMLSchema" xmlns:xs="http://www.w3.org/2001/XMLSchema" xmlns:p="http://schemas.microsoft.com/office/2006/metadata/properties" xmlns:ns1="http://schemas.microsoft.com/sharepoint/v3" xmlns:ns2="dee9fee9-04b1-4506-bf68-b4aacb58dbd4" xmlns:ns3="56963302-5c31-401d-a271-72bffc9469c9" xmlns:ns4="http://schemas.microsoft.com/sharepoint/v4" targetNamespace="http://schemas.microsoft.com/office/2006/metadata/properties" ma:root="true" ma:fieldsID="fa2b2cb6a6317ceab7a43d84cfad2adc" ns1:_="" ns2:_="" ns3:_="" ns4:_="">
    <xsd:import namespace="http://schemas.microsoft.com/sharepoint/v3"/>
    <xsd:import namespace="dee9fee9-04b1-4506-bf68-b4aacb58dbd4"/>
    <xsd:import namespace="56963302-5c31-401d-a271-72bffc9469c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Category" minOccurs="0"/>
                <xsd:element ref="ns2:Manager_x0027_s_x0020_name" minOccurs="0"/>
                <xsd:element ref="ns3:Contractor_x0020_Name" minOccurs="0"/>
                <xsd:element ref="ns2:Project_x0020_Fiscal_x0020_Year" minOccurs="0"/>
                <xsd:element ref="ns2:Status_x0020_Notes" minOccurs="0"/>
                <xsd:element ref="ns1:PublishingStartDate" minOccurs="0"/>
                <xsd:element ref="ns1:PublishingExpirationDate" minOccurs="0"/>
                <xsd:element ref="ns3:PI" minOccurs="0"/>
                <xsd:element ref="ns2:Draft_x0020_Report_x0020_Due" minOccurs="0"/>
                <xsd:element ref="ns2:Final_x0020_Report_x0020_Due" minOccurs="0"/>
                <xsd:element ref="ns1:LikesCount" minOccurs="0"/>
                <xsd:element ref="ns1:AverageRating" minOccurs="0"/>
                <xsd:element ref="ns1:RatingCount" minOccurs="0"/>
                <xsd:element ref="ns1:RatedBy" minOccurs="0"/>
                <xsd:element ref="ns1:LikedBy" minOccurs="0"/>
                <xsd:element ref="ns1:Rating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4:IconOverlay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 ma:readOnly="false">
      <xsd:simpleType>
        <xsd:restriction base="dms:Unknown"/>
      </xsd:simpleType>
    </xsd:element>
    <xsd:element name="LikesCount" ma:index="13" nillable="true" ma:displayName="Number of Likes" ma:internalName="LikesCount">
      <xsd:simpleType>
        <xsd:restriction base="dms:Unknown"/>
      </xsd:simpleType>
    </xsd:element>
    <xsd:element name="AverageRating" ma:index="14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5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kedBy" ma:index="19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0" nillable="true" ma:displayName="User ratings" ma:description="User ratings for the item" ma:hidden="true" ma:internalName="Ratings">
      <xsd:simpleType>
        <xsd:restriction base="dms:Note"/>
      </xsd:simpleType>
    </xsd:element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9fee9-04b1-4506-bf68-b4aacb58dbd4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Active" ma:format="Dropdown" ma:indexed="true" ma:internalName="Status" ma:readOnly="false">
      <xsd:simpleType>
        <xsd:restriction base="dms:Choice">
          <xsd:enumeration value="Active"/>
          <xsd:enumeration value="Inactive"/>
        </xsd:restriction>
      </xsd:simpleType>
    </xsd:element>
    <xsd:element name="Category" ma:index="3" nillable="true" ma:displayName="Category" ma:default="Uncategorized" ma:format="Dropdown" ma:internalName="Category" ma:readOnly="false">
      <xsd:simpleType>
        <xsd:union memberTypes="dms:Text">
          <xsd:simpleType>
            <xsd:restriction base="dms:Choice">
              <xsd:enumeration value="Contracting"/>
              <xsd:enumeration value="Correspondence"/>
              <xsd:enumeration value="Evaluation"/>
              <xsd:enumeration value="Invoices"/>
              <xsd:enumeration value="Implementation"/>
              <xsd:enumeration value="Meetings"/>
              <xsd:enumeration value="Other"/>
              <xsd:enumeration value="Papers/Presentations"/>
              <xsd:enumeration value="Photos/Videos"/>
              <xsd:enumeration value="Project Background"/>
              <xsd:enumeration value="Project Calendar"/>
              <xsd:enumeration value="Project Data"/>
              <xsd:enumeration value="Project History"/>
              <xsd:enumeration value="Proposals"/>
              <xsd:enumeration value="Reporting"/>
              <xsd:enumeration value="Reports-Draft"/>
              <xsd:enumeration value="Reports-Final"/>
              <xsd:enumeration value="Research"/>
              <xsd:enumeration value="RFP General"/>
              <xsd:enumeration value="RFP Evaluations"/>
              <xsd:enumeration value="RFP Letters"/>
              <xsd:enumeration value="RFP Q&amp;A"/>
              <xsd:enumeration value="Training/Workshop Materials"/>
              <xsd:enumeration value="Uncategorized"/>
              <xsd:enumeration value="Working Documents"/>
            </xsd:restriction>
          </xsd:simpleType>
        </xsd:union>
      </xsd:simpleType>
    </xsd:element>
    <xsd:element name="Manager_x0027_s_x0020_name" ma:index="4" nillable="true" ma:displayName="Manager's Name" ma:format="Dropdown" ma:internalName="Manager_x0027_s_x0020_name" ma:readOnly="false">
      <xsd:simpleType>
        <xsd:restriction base="dms:Choice">
          <xsd:enumeration value="Brent Schulte"/>
          <xsd:enumeration value="Jen Harper"/>
          <xsd:enumeration value="Ryan Martin"/>
          <xsd:enumeration value="Andy Hanks"/>
          <xsd:enumeration value="Bill Stone"/>
          <xsd:enumeration value="Dave Amos"/>
          <xsd:enumeration value="Jason Collins"/>
          <xsd:enumeration value="JD Wenzlick"/>
          <xsd:enumeration value="Jen Neely"/>
          <xsd:enumeration value="Matthew McMichael"/>
          <xsd:enumeration value="Renee McHenry"/>
          <xsd:enumeration value="Yanfang Yue"/>
          <xsd:enumeration value="Unassigned"/>
          <xsd:enumeration value="Unknown"/>
          <xsd:enumeration value="Scott Breeding"/>
          <xsd:enumeration value="Jenni Hosey"/>
        </xsd:restriction>
      </xsd:simpleType>
    </xsd:element>
    <xsd:element name="Project_x0020_Fiscal_x0020_Year" ma:index="6" nillable="true" ma:displayName="Project Fiscal Year" ma:internalName="Project_x0020_Fiscal_x0020_Year" ma:readOnly="false">
      <xsd:simpleType>
        <xsd:restriction base="dms:Text">
          <xsd:maxLength value="4"/>
        </xsd:restriction>
      </xsd:simpleType>
    </xsd:element>
    <xsd:element name="Status_x0020_Notes" ma:index="7" nillable="true" ma:displayName="Status Notes" ma:internalName="Status_x0020_Notes" ma:readOnly="false">
      <xsd:simpleType>
        <xsd:restriction base="dms:Note">
          <xsd:maxLength value="255"/>
        </xsd:restriction>
      </xsd:simpleType>
    </xsd:element>
    <xsd:element name="Draft_x0020_Report_x0020_Due" ma:index="11" nillable="true" ma:displayName="Draft Report Due" ma:format="DateOnly" ma:internalName="Draft_x0020_Report_x0020_Due" ma:readOnly="false">
      <xsd:simpleType>
        <xsd:restriction base="dms:DateTime"/>
      </xsd:simpleType>
    </xsd:element>
    <xsd:element name="Final_x0020_Report_x0020_Due" ma:index="12" nillable="true" ma:displayName="Final Report Due" ma:format="DateOnly" ma:internalName="Final_x0020_Report_x0020_Due" ma:readOnly="false">
      <xsd:simpleType>
        <xsd:restriction base="dms:DateTime"/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3302-5c31-401d-a271-72bffc9469c9" elementFormDefault="qualified">
    <xsd:import namespace="http://schemas.microsoft.com/office/2006/documentManagement/types"/>
    <xsd:import namespace="http://schemas.microsoft.com/office/infopath/2007/PartnerControls"/>
    <xsd:element name="Contractor_x0020_Name" ma:index="5" nillable="true" ma:displayName="Contractor name" ma:default="No award yet" ma:format="Dropdown" ma:internalName="Contractor_x0020_Name" ma:readOnly="false">
      <xsd:simpleType>
        <xsd:union memberTypes="dms:Text">
          <xsd:simpleType>
            <xsd:restriction base="dms:Choice">
              <xsd:enumeration value="No award yet"/>
              <xsd:enumeration value="Applied Research Associates"/>
              <xsd:enumeration value="Cambridge Systematics"/>
              <xsd:enumeration value="CMT"/>
              <xsd:enumeration value="Copperhead Environmental Consulting, Inc."/>
              <xsd:enumeration value="Dudek"/>
              <xsd:enumeration value="Hanson Professional Services"/>
              <xsd:enumeration value="Heartland Marketing Research"/>
              <xsd:enumeration value="High Street Consulting Group"/>
              <xsd:enumeration value="MCTI"/>
              <xsd:enumeration value="MCTI/Missouri S&amp;T"/>
              <xsd:enumeration value="MCTI/MU"/>
              <xsd:enumeration value="MCTI/UMKC"/>
              <xsd:enumeration value="Micro Systems Inc."/>
              <xsd:enumeration value="Midwest Research Institute"/>
              <xsd:enumeration value="Missouri S&amp;T"/>
              <xsd:enumeration value="MRI Global"/>
              <xsd:enumeration value="None"/>
              <xsd:enumeration value="RAO Research and Consulting"/>
              <xsd:enumeration value="SCI Engineer, Inc."/>
              <xsd:enumeration value="Secretary of State"/>
              <xsd:enumeration value="Shannon and Wilson, Inc."/>
              <xsd:enumeration value="Shared Use Mobility Center"/>
              <xsd:enumeration value="SLU"/>
              <xsd:enumeration value="Solar Roadways"/>
              <xsd:enumeration value="SRF Consulting Group, Inc."/>
              <xsd:enumeration value="Techstreet"/>
              <xsd:enumeration value="The Kercher Group, Inc"/>
              <xsd:enumeration value="Transtec Group, Inc."/>
              <xsd:enumeration value="University of Missouri-Columbia"/>
              <xsd:enumeration value="University of Oklahoma"/>
              <xsd:enumeration value="USGS"/>
              <xsd:enumeration value="NA"/>
              <xsd:maxLength value="255"/>
            </xsd:restriction>
          </xsd:simpleType>
        </xsd:union>
      </xsd:simpleType>
    </xsd:element>
    <xsd:element name="PI" ma:index="10" nillable="true" ma:displayName="PI" ma:list="{810d8352-a433-43a4-9f7a-3a3947f38f59}" ma:internalName="PI" ma:readOnly="false" ma:showField="Email" ma:web="56963302-5c31-401d-a271-72bffc9469c9">
      <xsd:simpleType>
        <xsd:restriction base="dms:Lookup"/>
      </xsd:simple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8" nillable="true" ma:displayName="Taxonomy Catch All Column" ma:hidden="true" ma:list="{2bb476b2-9eab-4b2a-ba28-e4201fcd8718}" ma:internalName="TaxCatchAll" ma:showField="CatchAllData" ma:web="56963302-5c31-401d-a271-72bffc94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9698B6-1A8B-4BA2-91F9-18BF7E3D1B18}">
  <ds:schemaRefs>
    <ds:schemaRef ds:uri="http://schemas.microsoft.com/office/2006/metadata/properties"/>
    <ds:schemaRef ds:uri="http://schemas.microsoft.com/office/infopath/2007/PartnerControls"/>
    <ds:schemaRef ds:uri="dee9fee9-04b1-4506-bf68-b4aacb58dbd4"/>
    <ds:schemaRef ds:uri="http://schemas.microsoft.com/sharepoint/v3"/>
    <ds:schemaRef ds:uri="56963302-5c31-401d-a271-72bffc9469c9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35E64D7F-2C89-498B-BEAA-E1DEF05CB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2B128-0A41-47F2-AB33-FDB6EDD5C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e9fee9-04b1-4506-bf68-b4aacb58dbd4"/>
    <ds:schemaRef ds:uri="56963302-5c31-401d-a271-72bffc9469c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Backup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2025-07-03T15:32:55Z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0x010100D9A101EE2E2228448218BF6C02DF9D4D</vt:lpwstr>
  </property>
</Properties>
</file>