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RTM-10\POOLED FUND\A - Complete List of Pooled Fund Projects\TPF &amp; SPR Projects\TPF-5(206)--Virginia--Solicit 1213\"/>
    </mc:Choice>
  </mc:AlternateContent>
  <xr:revisionPtr revIDLastSave="0" documentId="8_{2DEEBC7A-BFA3-48BF-B7C3-D05DE09157C6}" xr6:coauthVersionLast="47" xr6:coauthVersionMax="47" xr10:uidLastSave="{00000000-0000-0000-0000-000000000000}"/>
  <bookViews>
    <workbookView xWindow="53880" yWindow="-120" windowWidth="29040" windowHeight="15720" xr2:uid="{00000000-000D-0000-FFFF-FFFF00000000}"/>
  </bookViews>
  <sheets>
    <sheet name="Master" sheetId="1" r:id="rId1"/>
    <sheet name="Backup" sheetId="4" r:id="rId2"/>
  </sheets>
  <definedNames>
    <definedName name="_xlnm._FilterDatabase" localSheetId="0" hidden="1">Master!$A$7:$J$75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8" i="1" l="1"/>
  <c r="H73" i="1"/>
  <c r="G74" i="1"/>
  <c r="G23" i="4" l="1"/>
  <c r="K19" i="4" s="1"/>
  <c r="E23" i="4"/>
  <c r="F20" i="4" s="1"/>
  <c r="D23" i="4"/>
  <c r="B23" i="4"/>
  <c r="I22" i="4"/>
  <c r="H22" i="4"/>
  <c r="K21" i="4"/>
  <c r="H21" i="4"/>
  <c r="I21" i="4" s="1"/>
  <c r="K20" i="4"/>
  <c r="H20" i="4"/>
  <c r="I20" i="4" s="1"/>
  <c r="H19" i="4"/>
  <c r="I19" i="4" s="1"/>
  <c r="K18" i="4"/>
  <c r="H18" i="4"/>
  <c r="I18" i="4" s="1"/>
  <c r="K17" i="4"/>
  <c r="H17" i="4"/>
  <c r="I17" i="4" s="1"/>
  <c r="K16" i="4"/>
  <c r="H16" i="4"/>
  <c r="I16" i="4" s="1"/>
  <c r="K15" i="4"/>
  <c r="I15" i="4"/>
  <c r="H15" i="4"/>
  <c r="K14" i="4"/>
  <c r="I14" i="4"/>
  <c r="H14" i="4"/>
  <c r="K13" i="4"/>
  <c r="H13" i="4"/>
  <c r="I13" i="4" s="1"/>
  <c r="K12" i="4"/>
  <c r="H12" i="4"/>
  <c r="I12" i="4" s="1"/>
  <c r="K11" i="4"/>
  <c r="H11" i="4"/>
  <c r="I11" i="4" s="1"/>
  <c r="K10" i="4"/>
  <c r="I10" i="4"/>
  <c r="H10" i="4"/>
  <c r="K9" i="4"/>
  <c r="H9" i="4"/>
  <c r="H23" i="4" s="1"/>
  <c r="F9" i="4"/>
  <c r="G25" i="4" s="1"/>
  <c r="F14" i="4" l="1"/>
  <c r="F22" i="4"/>
  <c r="I9" i="4"/>
  <c r="I23" i="4" s="1"/>
  <c r="J20" i="4" s="1"/>
  <c r="F11" i="4"/>
  <c r="J11" i="4" s="1"/>
  <c r="F19" i="4"/>
  <c r="J19" i="4" s="1"/>
  <c r="F21" i="4"/>
  <c r="F16" i="4"/>
  <c r="F13" i="4"/>
  <c r="F18" i="4"/>
  <c r="J18" i="4" s="1"/>
  <c r="K22" i="4"/>
  <c r="K23" i="4" s="1"/>
  <c r="F10" i="4"/>
  <c r="J10" i="4" s="1"/>
  <c r="F15" i="4"/>
  <c r="J15" i="4" s="1"/>
  <c r="F17" i="4"/>
  <c r="F12" i="4"/>
  <c r="E74" i="1"/>
  <c r="D74" i="1"/>
  <c r="F72" i="1" l="1"/>
  <c r="F69" i="1"/>
  <c r="F70" i="1"/>
  <c r="F64" i="1"/>
  <c r="F67" i="1"/>
  <c r="F62" i="1"/>
  <c r="F63" i="1"/>
  <c r="F60" i="1"/>
  <c r="F61" i="1"/>
  <c r="F58" i="1"/>
  <c r="F59" i="1"/>
  <c r="F56" i="1"/>
  <c r="F57" i="1"/>
  <c r="F54" i="1"/>
  <c r="F55" i="1"/>
  <c r="F52" i="1"/>
  <c r="F53" i="1"/>
  <c r="F48" i="1"/>
  <c r="F49" i="1"/>
  <c r="F46" i="1"/>
  <c r="F47" i="1"/>
  <c r="F44" i="1"/>
  <c r="F45" i="1"/>
  <c r="E75" i="1"/>
  <c r="F32" i="1"/>
  <c r="F40" i="1"/>
  <c r="F41" i="1"/>
  <c r="F42" i="1"/>
  <c r="F38" i="1"/>
  <c r="F33" i="1"/>
  <c r="F35" i="1"/>
  <c r="F34" i="1"/>
  <c r="F39" i="1"/>
  <c r="F36" i="1"/>
  <c r="F37" i="1"/>
  <c r="F30" i="1"/>
  <c r="F31" i="1"/>
  <c r="F28" i="1"/>
  <c r="F29" i="1"/>
  <c r="F26" i="1"/>
  <c r="F27" i="1"/>
  <c r="F24" i="1"/>
  <c r="F25" i="1"/>
  <c r="H74" i="1"/>
  <c r="F9" i="1"/>
  <c r="F17" i="1"/>
  <c r="F19" i="1"/>
  <c r="F13" i="1"/>
  <c r="F15" i="1"/>
  <c r="F10" i="1"/>
  <c r="F18" i="1"/>
  <c r="F11" i="1"/>
  <c r="F21" i="1"/>
  <c r="F14" i="1"/>
  <c r="F16" i="1"/>
  <c r="I16" i="1" s="1"/>
  <c r="F20" i="1"/>
  <c r="F12" i="1"/>
  <c r="F50" i="1"/>
  <c r="F71" i="1"/>
  <c r="F8" i="1"/>
  <c r="J13" i="4"/>
  <c r="F23" i="4"/>
  <c r="J22" i="4"/>
  <c r="J14" i="4"/>
  <c r="J16" i="4"/>
  <c r="J12" i="4"/>
  <c r="J21" i="4"/>
  <c r="J17" i="4"/>
  <c r="J9" i="4"/>
  <c r="F23" i="1"/>
  <c r="F73" i="1"/>
  <c r="I73" i="1" s="1"/>
  <c r="F51" i="1"/>
  <c r="F65" i="1"/>
  <c r="F43" i="1"/>
  <c r="F66" i="1"/>
  <c r="F68" i="1"/>
  <c r="F22" i="1"/>
  <c r="I19" i="1" l="1"/>
  <c r="I29" i="1"/>
  <c r="I72" i="1"/>
  <c r="I45" i="1"/>
  <c r="I23" i="1"/>
  <c r="I17" i="1"/>
  <c r="I33" i="1"/>
  <c r="I54" i="1"/>
  <c r="I21" i="1"/>
  <c r="I31" i="1"/>
  <c r="I47" i="1"/>
  <c r="I67" i="1"/>
  <c r="I43" i="1"/>
  <c r="I55" i="1"/>
  <c r="I62" i="1"/>
  <c r="I50" i="1"/>
  <c r="I35" i="1"/>
  <c r="I63" i="1"/>
  <c r="I14" i="1"/>
  <c r="I28" i="1"/>
  <c r="I44" i="1"/>
  <c r="I22" i="1"/>
  <c r="I9" i="1"/>
  <c r="I38" i="1"/>
  <c r="I57" i="1"/>
  <c r="I68" i="1"/>
  <c r="I8" i="1"/>
  <c r="I11" i="1"/>
  <c r="I66" i="1"/>
  <c r="I71" i="1"/>
  <c r="I18" i="1"/>
  <c r="I51" i="1"/>
  <c r="I20" i="1"/>
  <c r="I13" i="1"/>
  <c r="I26" i="1"/>
  <c r="I34" i="1"/>
  <c r="I52" i="1"/>
  <c r="I10" i="1"/>
  <c r="I24" i="1"/>
  <c r="I60" i="1"/>
  <c r="I30" i="1"/>
  <c r="I42" i="1"/>
  <c r="I46" i="1"/>
  <c r="I56" i="1"/>
  <c r="I64" i="1"/>
  <c r="I25" i="1"/>
  <c r="I37" i="1"/>
  <c r="I41" i="1"/>
  <c r="I49" i="1"/>
  <c r="I59" i="1"/>
  <c r="I70" i="1"/>
  <c r="I36" i="1"/>
  <c r="I40" i="1"/>
  <c r="I48" i="1"/>
  <c r="I58" i="1"/>
  <c r="I69" i="1"/>
  <c r="I65" i="1"/>
  <c r="I12" i="1"/>
  <c r="I15" i="1"/>
  <c r="I27" i="1"/>
  <c r="I39" i="1"/>
  <c r="I32" i="1"/>
  <c r="I53" i="1"/>
  <c r="I61" i="1"/>
  <c r="J23" i="4"/>
  <c r="F74" i="1"/>
  <c r="I74" i="1" l="1"/>
</calcChain>
</file>

<file path=xl/sharedStrings.xml><?xml version="1.0" encoding="utf-8"?>
<sst xmlns="http://schemas.openxmlformats.org/spreadsheetml/2006/main" count="191" uniqueCount="73">
  <si>
    <t>Final</t>
  </si>
  <si>
    <t>State</t>
  </si>
  <si>
    <t>$ Committed on Website</t>
  </si>
  <si>
    <t>Program Code (e.g., L560)</t>
  </si>
  <si>
    <t>Contribution Percentage</t>
  </si>
  <si>
    <t>Invoice Amount</t>
  </si>
  <si>
    <t>Originally Obligated in FMIS</t>
  </si>
  <si>
    <t>Currently Obligated in FMIS</t>
  </si>
  <si>
    <t>Total Expenditures Per State</t>
  </si>
  <si>
    <t xml:space="preserve">Actual Expense % </t>
  </si>
  <si>
    <t>CALIFORNIA</t>
  </si>
  <si>
    <t>Q560</t>
  </si>
  <si>
    <t>CONNECTICUT</t>
  </si>
  <si>
    <t>DISTRICT OF COLUMBIA</t>
  </si>
  <si>
    <t>IDAHO</t>
  </si>
  <si>
    <t>ILLINOIS</t>
  </si>
  <si>
    <t>MASSACHUSETTS</t>
  </si>
  <si>
    <t>MONTANA</t>
  </si>
  <si>
    <t>NEBRASKA</t>
  </si>
  <si>
    <t>NEVADA</t>
  </si>
  <si>
    <t>NEW JERSEY</t>
  </si>
  <si>
    <t>NEW MEXICO</t>
  </si>
  <si>
    <t>NORTH CAROLINA</t>
  </si>
  <si>
    <t>PENNSYLVANIA</t>
  </si>
  <si>
    <t>L56E</t>
  </si>
  <si>
    <t>Note:</t>
  </si>
  <si>
    <t>Project No.: TPF-5(000)</t>
  </si>
  <si>
    <t>Project Manager: John Doe</t>
  </si>
  <si>
    <t>as of DATE</t>
  </si>
  <si>
    <t>Remaing Project Funds</t>
  </si>
  <si>
    <t>UDO Funds to Return to Partners (based on Cont %)</t>
  </si>
  <si>
    <t>Total Project Funds</t>
  </si>
  <si>
    <t>Total Expenditures</t>
  </si>
  <si>
    <t xml:space="preserve">Program Code Received </t>
  </si>
  <si>
    <t>Program Code to Return</t>
  </si>
  <si>
    <t>Project No.: TPF-5(206)</t>
  </si>
  <si>
    <t>Project Manager: Michael Fontaine</t>
  </si>
  <si>
    <t>L560</t>
  </si>
  <si>
    <t>M560</t>
  </si>
  <si>
    <t>M56E</t>
  </si>
  <si>
    <t>Z560</t>
  </si>
  <si>
    <t>COLORADO</t>
  </si>
  <si>
    <t>Check</t>
  </si>
  <si>
    <t>DELAWARE</t>
  </si>
  <si>
    <t>FHWA</t>
  </si>
  <si>
    <t>5L50</t>
  </si>
  <si>
    <t>5L5E</t>
  </si>
  <si>
    <t>LT2E</t>
  </si>
  <si>
    <t>M444</t>
  </si>
  <si>
    <t>Z444</t>
  </si>
  <si>
    <t>ZT20</t>
  </si>
  <si>
    <t>FLORIDA</t>
  </si>
  <si>
    <t>0800</t>
  </si>
  <si>
    <t>0860</t>
  </si>
  <si>
    <t>Q080</t>
  </si>
  <si>
    <t>GEORGIA</t>
  </si>
  <si>
    <t>MARICOPA</t>
  </si>
  <si>
    <t>MARYLAND</t>
  </si>
  <si>
    <t>MICHIGAN</t>
  </si>
  <si>
    <t>MINNESOTA</t>
  </si>
  <si>
    <t>NEW YORK</t>
  </si>
  <si>
    <t>OHIO</t>
  </si>
  <si>
    <t>TENNESSEE</t>
  </si>
  <si>
    <t>TEXAS</t>
  </si>
  <si>
    <t>TRANPORTATION CANADA</t>
  </si>
  <si>
    <t>UTAH</t>
  </si>
  <si>
    <t>VIRGINIA</t>
  </si>
  <si>
    <t>WASHINGTON</t>
  </si>
  <si>
    <t>WISCONSIN</t>
  </si>
  <si>
    <t>M550</t>
  </si>
  <si>
    <t>Michigan still has their 2019 commitment of $50K on the PFS site but it has been unpaid.  We have been requesting they remove.  A request has again been made.</t>
  </si>
  <si>
    <t>VDOT reduced FHWA commitment by $42,382.58 per FHWA request in 2022.  When FHWA updated PFS site they indicated the commitment was $307,617, instead of $307,617.42</t>
  </si>
  <si>
    <t>as of 08/19/2024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</si>
</sst>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u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0" fontId="3" fillId="0" borderId="3" xfId="0" applyFont="1" applyBorder="1"/>
    <xf numFmtId="43" fontId="3" fillId="0" borderId="3" xfId="1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39" fontId="3" fillId="2" borderId="3" xfId="2" applyNumberFormat="1" applyFont="1" applyFill="1" applyBorder="1"/>
    <xf numFmtId="43" fontId="3" fillId="2" borderId="3" xfId="1" applyFont="1" applyFill="1" applyBorder="1"/>
    <xf numFmtId="10" fontId="3" fillId="0" borderId="3" xfId="0" applyNumberFormat="1" applyFont="1" applyBorder="1" applyAlignment="1">
      <alignment horizontal="right"/>
    </xf>
    <xf numFmtId="43" fontId="3" fillId="0" borderId="3" xfId="1" applyFont="1" applyBorder="1"/>
    <xf numFmtId="43" fontId="3" fillId="0" borderId="3" xfId="1" applyFont="1" applyBorder="1" applyAlignment="1">
      <alignment horizontal="right"/>
    </xf>
    <xf numFmtId="43" fontId="3" fillId="2" borderId="3" xfId="1" applyFont="1" applyFill="1" applyBorder="1" applyAlignment="1">
      <alignment horizontal="right"/>
    </xf>
    <xf numFmtId="0" fontId="3" fillId="0" borderId="4" xfId="0" applyFont="1" applyBorder="1"/>
    <xf numFmtId="43" fontId="3" fillId="0" borderId="4" xfId="1" applyFont="1" applyFill="1" applyBorder="1" applyAlignment="1">
      <alignment horizontal="right"/>
    </xf>
    <xf numFmtId="0" fontId="3" fillId="0" borderId="4" xfId="0" applyFont="1" applyBorder="1" applyAlignment="1">
      <alignment horizontal="center"/>
    </xf>
    <xf numFmtId="39" fontId="3" fillId="2" borderId="4" xfId="2" applyNumberFormat="1" applyFont="1" applyFill="1" applyBorder="1"/>
    <xf numFmtId="43" fontId="3" fillId="2" borderId="4" xfId="1" applyFont="1" applyFill="1" applyBorder="1"/>
    <xf numFmtId="43" fontId="3" fillId="0" borderId="4" xfId="1" applyFont="1" applyBorder="1"/>
    <xf numFmtId="43" fontId="3" fillId="0" borderId="4" xfId="1" applyFont="1" applyBorder="1" applyAlignment="1">
      <alignment horizontal="right"/>
    </xf>
    <xf numFmtId="43" fontId="3" fillId="2" borderId="4" xfId="1" applyFont="1" applyFill="1" applyBorder="1" applyAlignment="1">
      <alignment horizontal="right"/>
    </xf>
    <xf numFmtId="4" fontId="3" fillId="0" borderId="4" xfId="0" applyNumberFormat="1" applyFont="1" applyBorder="1"/>
    <xf numFmtId="43" fontId="2" fillId="0" borderId="4" xfId="1" applyFont="1" applyFill="1" applyBorder="1" applyAlignment="1">
      <alignment horizontal="right"/>
    </xf>
    <xf numFmtId="0" fontId="3" fillId="0" borderId="4" xfId="0" applyFont="1" applyBorder="1" applyAlignment="1">
      <alignment horizontal="center" vertical="top"/>
    </xf>
    <xf numFmtId="164" fontId="2" fillId="2" borderId="4" xfId="0" applyNumberFormat="1" applyFont="1" applyFill="1" applyBorder="1" applyAlignment="1">
      <alignment horizontal="right"/>
    </xf>
    <xf numFmtId="10" fontId="2" fillId="0" borderId="4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0" fontId="2" fillId="0" borderId="4" xfId="0" applyNumberFormat="1" applyFont="1" applyBorder="1"/>
    <xf numFmtId="0" fontId="5" fillId="0" borderId="0" xfId="0" applyFont="1"/>
    <xf numFmtId="0" fontId="3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43" fontId="3" fillId="0" borderId="0" xfId="0" applyNumberFormat="1" applyFont="1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39" fontId="3" fillId="0" borderId="3" xfId="2" applyNumberFormat="1" applyFont="1" applyFill="1" applyBorder="1"/>
    <xf numFmtId="43" fontId="3" fillId="0" borderId="3" xfId="1" applyFont="1" applyFill="1" applyBorder="1"/>
    <xf numFmtId="39" fontId="3" fillId="0" borderId="4" xfId="2" applyNumberFormat="1" applyFont="1" applyFill="1" applyBorder="1"/>
    <xf numFmtId="43" fontId="3" fillId="0" borderId="4" xfId="1" applyFont="1" applyFill="1" applyBorder="1"/>
    <xf numFmtId="164" fontId="2" fillId="3" borderId="4" xfId="0" applyNumberFormat="1" applyFont="1" applyFill="1" applyBorder="1" applyAlignment="1">
      <alignment horizontal="right"/>
    </xf>
    <xf numFmtId="0" fontId="3" fillId="0" borderId="4" xfId="0" quotePrefix="1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7"/>
  <sheetViews>
    <sheetView tabSelected="1" topLeftCell="A62" zoomScale="140" zoomScaleNormal="140" workbookViewId="0">
      <selection activeCell="K6" sqref="K6"/>
    </sheetView>
  </sheetViews>
  <sheetFormatPr defaultColWidth="9.140625" defaultRowHeight="15" x14ac:dyDescent="0.25"/>
  <cols>
    <col min="1" max="1" width="29.7109375" style="3" bestFit="1" customWidth="1"/>
    <col min="2" max="2" width="13.28515625" style="3" customWidth="1"/>
    <col min="3" max="3" width="12.28515625" style="3" customWidth="1"/>
    <col min="4" max="5" width="14.140625" style="3" customWidth="1"/>
    <col min="6" max="6" width="14.85546875" style="3" customWidth="1"/>
    <col min="7" max="7" width="17.42578125" style="3" customWidth="1"/>
    <col min="8" max="8" width="14.28515625" style="3" customWidth="1"/>
    <col min="9" max="9" width="19.140625" style="3" customWidth="1"/>
    <col min="10" max="16384" width="9.140625" style="3"/>
  </cols>
  <sheetData>
    <row r="1" spans="1:10" x14ac:dyDescent="0.25">
      <c r="A1" s="58" t="s">
        <v>35</v>
      </c>
      <c r="B1" s="59"/>
      <c r="C1" s="1"/>
      <c r="D1" s="2"/>
      <c r="F1" s="4"/>
    </row>
    <row r="2" spans="1:10" x14ac:dyDescent="0.25">
      <c r="A2" s="58" t="s">
        <v>36</v>
      </c>
      <c r="B2" s="59"/>
      <c r="C2" s="4"/>
      <c r="F2" s="4"/>
      <c r="H2" s="6"/>
      <c r="I2" s="6"/>
    </row>
    <row r="3" spans="1:10" x14ac:dyDescent="0.25">
      <c r="A3" s="7" t="s">
        <v>72</v>
      </c>
      <c r="B3" s="7"/>
      <c r="C3" s="4"/>
      <c r="F3" s="4"/>
      <c r="H3" s="6"/>
      <c r="I3" s="6"/>
    </row>
    <row r="4" spans="1:10" x14ac:dyDescent="0.25">
      <c r="B4" s="7"/>
      <c r="C4" s="4"/>
      <c r="F4" s="4"/>
      <c r="H4" s="6"/>
      <c r="I4" s="6"/>
    </row>
    <row r="5" spans="1:10" x14ac:dyDescent="0.25">
      <c r="A5" s="8"/>
      <c r="B5" s="9"/>
      <c r="C5" s="4"/>
      <c r="F5" s="4"/>
      <c r="G5" s="10"/>
      <c r="H5" s="10"/>
      <c r="I5" s="10"/>
    </row>
    <row r="6" spans="1:10" ht="15.75" customHeight="1" thickBot="1" x14ac:dyDescent="0.3">
      <c r="A6" s="7" t="s">
        <v>0</v>
      </c>
      <c r="B6" s="4"/>
      <c r="C6" s="11"/>
      <c r="D6" s="4"/>
      <c r="E6" s="4"/>
      <c r="F6" s="4"/>
      <c r="G6" s="12"/>
      <c r="H6" s="4"/>
      <c r="I6" s="4"/>
    </row>
    <row r="7" spans="1:10" ht="42.75" customHeight="1" thickBot="1" x14ac:dyDescent="0.3">
      <c r="A7" s="48"/>
      <c r="B7" s="49"/>
      <c r="C7" s="49" t="s">
        <v>33</v>
      </c>
      <c r="D7" s="49" t="s">
        <v>6</v>
      </c>
      <c r="E7" s="49" t="s">
        <v>7</v>
      </c>
      <c r="F7" s="49" t="s">
        <v>4</v>
      </c>
      <c r="G7" s="50" t="s">
        <v>32</v>
      </c>
      <c r="H7" s="49" t="s">
        <v>29</v>
      </c>
      <c r="I7" s="51" t="s">
        <v>30</v>
      </c>
      <c r="J7" s="49" t="s">
        <v>34</v>
      </c>
    </row>
    <row r="8" spans="1:10" x14ac:dyDescent="0.25">
      <c r="A8" s="19" t="s">
        <v>10</v>
      </c>
      <c r="B8" s="20">
        <v>0</v>
      </c>
      <c r="C8" s="21" t="s">
        <v>37</v>
      </c>
      <c r="D8" s="52">
        <v>30000</v>
      </c>
      <c r="E8" s="53">
        <v>30000</v>
      </c>
      <c r="F8" s="24">
        <f t="shared" ref="F8:F42" si="0">E8/$E$74</f>
        <v>3.4413072465389288E-3</v>
      </c>
      <c r="G8" s="53">
        <v>30000</v>
      </c>
      <c r="H8" s="20">
        <f t="shared" ref="H8:H74" si="1">E8-G8</f>
        <v>0</v>
      </c>
      <c r="I8" s="27">
        <f t="shared" ref="I8:I39" si="2">F8*$H$74</f>
        <v>0</v>
      </c>
    </row>
    <row r="9" spans="1:10" x14ac:dyDescent="0.25">
      <c r="A9" s="19" t="s">
        <v>10</v>
      </c>
      <c r="B9" s="20">
        <v>0</v>
      </c>
      <c r="C9" s="21" t="s">
        <v>24</v>
      </c>
      <c r="D9" s="52">
        <v>100000</v>
      </c>
      <c r="E9" s="53">
        <v>100000</v>
      </c>
      <c r="F9" s="24">
        <f t="shared" si="0"/>
        <v>1.1471024155129763E-2</v>
      </c>
      <c r="G9" s="53">
        <v>100000</v>
      </c>
      <c r="H9" s="20">
        <f t="shared" si="1"/>
        <v>0</v>
      </c>
      <c r="I9" s="27">
        <f t="shared" si="2"/>
        <v>0</v>
      </c>
    </row>
    <row r="10" spans="1:10" x14ac:dyDescent="0.25">
      <c r="A10" s="19" t="s">
        <v>10</v>
      </c>
      <c r="B10" s="20">
        <v>0</v>
      </c>
      <c r="C10" s="21" t="s">
        <v>38</v>
      </c>
      <c r="D10" s="52">
        <v>145000</v>
      </c>
      <c r="E10" s="53">
        <v>145000</v>
      </c>
      <c r="F10" s="24">
        <f t="shared" si="0"/>
        <v>1.6632985024938155E-2</v>
      </c>
      <c r="G10" s="53">
        <v>145000</v>
      </c>
      <c r="H10" s="20">
        <f t="shared" si="1"/>
        <v>0</v>
      </c>
      <c r="I10" s="27">
        <f t="shared" si="2"/>
        <v>0</v>
      </c>
    </row>
    <row r="11" spans="1:10" x14ac:dyDescent="0.25">
      <c r="A11" s="19" t="s">
        <v>10</v>
      </c>
      <c r="B11" s="20">
        <v>0</v>
      </c>
      <c r="C11" s="21" t="s">
        <v>39</v>
      </c>
      <c r="D11" s="52">
        <v>100000</v>
      </c>
      <c r="E11" s="53">
        <v>100000</v>
      </c>
      <c r="F11" s="24">
        <f t="shared" si="0"/>
        <v>1.1471024155129763E-2</v>
      </c>
      <c r="G11" s="53">
        <v>100000</v>
      </c>
      <c r="H11" s="20">
        <f t="shared" si="1"/>
        <v>0</v>
      </c>
      <c r="I11" s="27">
        <f t="shared" si="2"/>
        <v>0</v>
      </c>
    </row>
    <row r="12" spans="1:10" x14ac:dyDescent="0.25">
      <c r="A12" s="19" t="s">
        <v>10</v>
      </c>
      <c r="B12" s="20">
        <v>0</v>
      </c>
      <c r="C12" s="21" t="s">
        <v>40</v>
      </c>
      <c r="D12" s="52">
        <v>150000</v>
      </c>
      <c r="E12" s="53">
        <v>150000</v>
      </c>
      <c r="F12" s="24">
        <f t="shared" si="0"/>
        <v>1.7206536232694643E-2</v>
      </c>
      <c r="G12" s="53">
        <v>150000</v>
      </c>
      <c r="H12" s="20">
        <f t="shared" si="1"/>
        <v>0</v>
      </c>
      <c r="I12" s="27">
        <f t="shared" si="2"/>
        <v>0</v>
      </c>
    </row>
    <row r="13" spans="1:10" x14ac:dyDescent="0.25">
      <c r="A13" s="19" t="s">
        <v>41</v>
      </c>
      <c r="B13" s="20">
        <v>0</v>
      </c>
      <c r="C13" s="21" t="s">
        <v>42</v>
      </c>
      <c r="D13" s="52">
        <v>50000</v>
      </c>
      <c r="E13" s="53">
        <v>50000</v>
      </c>
      <c r="F13" s="24">
        <f t="shared" si="0"/>
        <v>5.7355120775648815E-3</v>
      </c>
      <c r="G13" s="53">
        <v>50000</v>
      </c>
      <c r="H13" s="20">
        <f t="shared" si="1"/>
        <v>0</v>
      </c>
      <c r="I13" s="27">
        <f t="shared" si="2"/>
        <v>0</v>
      </c>
    </row>
    <row r="14" spans="1:10" x14ac:dyDescent="0.25">
      <c r="A14" s="28" t="s">
        <v>12</v>
      </c>
      <c r="B14" s="29">
        <v>0</v>
      </c>
      <c r="C14" s="30" t="s">
        <v>40</v>
      </c>
      <c r="D14" s="54">
        <v>25000</v>
      </c>
      <c r="E14" s="55">
        <v>25000</v>
      </c>
      <c r="F14" s="24">
        <f t="shared" si="0"/>
        <v>2.8677560387824408E-3</v>
      </c>
      <c r="G14" s="55">
        <v>25000</v>
      </c>
      <c r="H14" s="20">
        <f t="shared" si="1"/>
        <v>0</v>
      </c>
      <c r="I14" s="27">
        <f t="shared" si="2"/>
        <v>0</v>
      </c>
    </row>
    <row r="15" spans="1:10" x14ac:dyDescent="0.25">
      <c r="A15" s="28" t="s">
        <v>43</v>
      </c>
      <c r="B15" s="29">
        <v>0</v>
      </c>
      <c r="C15" s="30" t="s">
        <v>40</v>
      </c>
      <c r="D15" s="54">
        <v>25000</v>
      </c>
      <c r="E15" s="55">
        <v>25000</v>
      </c>
      <c r="F15" s="24">
        <f t="shared" si="0"/>
        <v>2.8677560387824408E-3</v>
      </c>
      <c r="G15" s="55">
        <v>25000</v>
      </c>
      <c r="H15" s="20">
        <f t="shared" si="1"/>
        <v>0</v>
      </c>
      <c r="I15" s="27">
        <f t="shared" si="2"/>
        <v>0</v>
      </c>
    </row>
    <row r="16" spans="1:10" x14ac:dyDescent="0.25">
      <c r="A16" s="28" t="s">
        <v>44</v>
      </c>
      <c r="B16" s="29">
        <v>0</v>
      </c>
      <c r="C16" s="30" t="s">
        <v>45</v>
      </c>
      <c r="D16" s="54">
        <v>50000</v>
      </c>
      <c r="E16" s="55">
        <v>50000</v>
      </c>
      <c r="F16" s="24">
        <f t="shared" si="0"/>
        <v>5.7355120775648815E-3</v>
      </c>
      <c r="G16" s="55">
        <v>50000</v>
      </c>
      <c r="H16" s="20">
        <f t="shared" si="1"/>
        <v>0</v>
      </c>
      <c r="I16" s="27">
        <f t="shared" si="2"/>
        <v>0</v>
      </c>
    </row>
    <row r="17" spans="1:9" x14ac:dyDescent="0.25">
      <c r="A17" s="28" t="s">
        <v>44</v>
      </c>
      <c r="B17" s="29">
        <v>0</v>
      </c>
      <c r="C17" s="30" t="s">
        <v>46</v>
      </c>
      <c r="D17" s="54">
        <v>150000</v>
      </c>
      <c r="E17" s="55">
        <v>150000</v>
      </c>
      <c r="F17" s="24">
        <f t="shared" si="0"/>
        <v>1.7206536232694643E-2</v>
      </c>
      <c r="G17" s="55">
        <v>150000</v>
      </c>
      <c r="H17" s="20">
        <f t="shared" si="1"/>
        <v>0</v>
      </c>
      <c r="I17" s="27">
        <f t="shared" si="2"/>
        <v>0</v>
      </c>
    </row>
    <row r="18" spans="1:9" x14ac:dyDescent="0.25">
      <c r="A18" s="28" t="s">
        <v>44</v>
      </c>
      <c r="B18" s="29">
        <v>0</v>
      </c>
      <c r="C18" s="30" t="s">
        <v>47</v>
      </c>
      <c r="D18" s="54">
        <v>2000000</v>
      </c>
      <c r="E18" s="55">
        <v>2000000</v>
      </c>
      <c r="F18" s="24">
        <f t="shared" si="0"/>
        <v>0.22942048310259525</v>
      </c>
      <c r="G18" s="55">
        <v>2000000</v>
      </c>
      <c r="H18" s="20">
        <f t="shared" si="1"/>
        <v>0</v>
      </c>
      <c r="I18" s="27">
        <f t="shared" si="2"/>
        <v>0</v>
      </c>
    </row>
    <row r="19" spans="1:9" x14ac:dyDescent="0.25">
      <c r="A19" s="28" t="s">
        <v>44</v>
      </c>
      <c r="B19" s="29">
        <v>0</v>
      </c>
      <c r="C19" s="30" t="s">
        <v>48</v>
      </c>
      <c r="D19" s="54">
        <v>150000</v>
      </c>
      <c r="E19" s="55">
        <v>150000</v>
      </c>
      <c r="F19" s="24">
        <f t="shared" si="0"/>
        <v>1.7206536232694643E-2</v>
      </c>
      <c r="G19" s="55">
        <v>150000</v>
      </c>
      <c r="H19" s="20">
        <f t="shared" si="1"/>
        <v>0</v>
      </c>
      <c r="I19" s="27">
        <f t="shared" si="2"/>
        <v>0</v>
      </c>
    </row>
    <row r="20" spans="1:9" x14ac:dyDescent="0.25">
      <c r="A20" s="28" t="s">
        <v>44</v>
      </c>
      <c r="B20" s="29">
        <v>0</v>
      </c>
      <c r="C20" s="30" t="s">
        <v>49</v>
      </c>
      <c r="D20" s="54">
        <v>150000</v>
      </c>
      <c r="E20" s="55">
        <v>150000</v>
      </c>
      <c r="F20" s="24">
        <f t="shared" si="0"/>
        <v>1.7206536232694643E-2</v>
      </c>
      <c r="G20" s="55">
        <v>150000</v>
      </c>
      <c r="H20" s="20">
        <f t="shared" si="1"/>
        <v>0</v>
      </c>
      <c r="I20" s="27">
        <f t="shared" si="2"/>
        <v>0</v>
      </c>
    </row>
    <row r="21" spans="1:9" x14ac:dyDescent="0.25">
      <c r="A21" s="28" t="s">
        <v>44</v>
      </c>
      <c r="B21" s="29">
        <v>0</v>
      </c>
      <c r="C21" s="30" t="s">
        <v>50</v>
      </c>
      <c r="D21" s="54">
        <v>1150000</v>
      </c>
      <c r="E21" s="55">
        <v>1107617.42</v>
      </c>
      <c r="F21" s="24">
        <f t="shared" si="0"/>
        <v>0.12705506179462506</v>
      </c>
      <c r="G21" s="55">
        <v>1107617.42</v>
      </c>
      <c r="H21" s="20">
        <f t="shared" si="1"/>
        <v>0</v>
      </c>
      <c r="I21" s="27">
        <f t="shared" si="2"/>
        <v>0</v>
      </c>
    </row>
    <row r="22" spans="1:9" x14ac:dyDescent="0.25">
      <c r="A22" s="28" t="s">
        <v>51</v>
      </c>
      <c r="B22" s="29">
        <v>0</v>
      </c>
      <c r="C22" s="57" t="s">
        <v>52</v>
      </c>
      <c r="D22" s="54">
        <v>15590</v>
      </c>
      <c r="E22" s="55">
        <v>15590</v>
      </c>
      <c r="F22" s="24">
        <f t="shared" si="0"/>
        <v>1.78833266578473E-3</v>
      </c>
      <c r="G22" s="55">
        <v>15590</v>
      </c>
      <c r="H22" s="20">
        <f t="shared" si="1"/>
        <v>0</v>
      </c>
      <c r="I22" s="27">
        <f t="shared" si="2"/>
        <v>0</v>
      </c>
    </row>
    <row r="23" spans="1:9" x14ac:dyDescent="0.25">
      <c r="A23" s="28" t="s">
        <v>51</v>
      </c>
      <c r="B23" s="29">
        <v>0</v>
      </c>
      <c r="C23" s="57" t="s">
        <v>53</v>
      </c>
      <c r="D23" s="54">
        <v>20111</v>
      </c>
      <c r="E23" s="55">
        <v>20111</v>
      </c>
      <c r="F23" s="24">
        <f t="shared" si="0"/>
        <v>2.3069376678381466E-3</v>
      </c>
      <c r="G23" s="55">
        <v>20111</v>
      </c>
      <c r="H23" s="20">
        <f t="shared" si="1"/>
        <v>0</v>
      </c>
      <c r="I23" s="27">
        <f t="shared" si="2"/>
        <v>0</v>
      </c>
    </row>
    <row r="24" spans="1:9" x14ac:dyDescent="0.25">
      <c r="A24" s="28" t="s">
        <v>51</v>
      </c>
      <c r="B24" s="29">
        <v>0</v>
      </c>
      <c r="C24" s="57" t="s">
        <v>54</v>
      </c>
      <c r="D24" s="54">
        <v>50000</v>
      </c>
      <c r="E24" s="55">
        <v>50000</v>
      </c>
      <c r="F24" s="24">
        <f t="shared" si="0"/>
        <v>5.7355120775648815E-3</v>
      </c>
      <c r="G24" s="55">
        <v>50000</v>
      </c>
      <c r="H24" s="20">
        <f t="shared" si="1"/>
        <v>0</v>
      </c>
      <c r="I24" s="27">
        <f t="shared" si="2"/>
        <v>0</v>
      </c>
    </row>
    <row r="25" spans="1:9" x14ac:dyDescent="0.25">
      <c r="A25" s="28" t="s">
        <v>51</v>
      </c>
      <c r="B25" s="29">
        <v>0</v>
      </c>
      <c r="C25" s="30" t="s">
        <v>11</v>
      </c>
      <c r="D25" s="54">
        <v>14299</v>
      </c>
      <c r="E25" s="55">
        <v>14299</v>
      </c>
      <c r="F25" s="24">
        <f t="shared" si="0"/>
        <v>1.6402417439420048E-3</v>
      </c>
      <c r="G25" s="55">
        <v>14299</v>
      </c>
      <c r="H25" s="20">
        <f t="shared" si="1"/>
        <v>0</v>
      </c>
      <c r="I25" s="27">
        <f t="shared" si="2"/>
        <v>0</v>
      </c>
    </row>
    <row r="26" spans="1:9" x14ac:dyDescent="0.25">
      <c r="A26" s="28" t="s">
        <v>51</v>
      </c>
      <c r="B26" s="29">
        <v>0</v>
      </c>
      <c r="C26" s="30" t="s">
        <v>37</v>
      </c>
      <c r="D26" s="54">
        <v>50000</v>
      </c>
      <c r="E26" s="55">
        <v>50000</v>
      </c>
      <c r="F26" s="24">
        <f t="shared" si="0"/>
        <v>5.7355120775648815E-3</v>
      </c>
      <c r="G26" s="55">
        <v>50000</v>
      </c>
      <c r="H26" s="20">
        <f t="shared" si="1"/>
        <v>0</v>
      </c>
      <c r="I26" s="27">
        <f t="shared" si="2"/>
        <v>0</v>
      </c>
    </row>
    <row r="27" spans="1:9" x14ac:dyDescent="0.25">
      <c r="A27" s="28" t="s">
        <v>51</v>
      </c>
      <c r="B27" s="29">
        <v>0</v>
      </c>
      <c r="C27" s="30" t="s">
        <v>24</v>
      </c>
      <c r="D27" s="54">
        <v>50000</v>
      </c>
      <c r="E27" s="55">
        <v>50000</v>
      </c>
      <c r="F27" s="24">
        <f t="shared" si="0"/>
        <v>5.7355120775648815E-3</v>
      </c>
      <c r="G27" s="55">
        <v>50000</v>
      </c>
      <c r="H27" s="20">
        <f t="shared" si="1"/>
        <v>0</v>
      </c>
      <c r="I27" s="27">
        <f t="shared" si="2"/>
        <v>0</v>
      </c>
    </row>
    <row r="28" spans="1:9" x14ac:dyDescent="0.25">
      <c r="A28" s="28" t="s">
        <v>51</v>
      </c>
      <c r="B28" s="29">
        <v>0</v>
      </c>
      <c r="C28" s="30" t="s">
        <v>38</v>
      </c>
      <c r="D28" s="54">
        <v>50000</v>
      </c>
      <c r="E28" s="55">
        <v>50000</v>
      </c>
      <c r="F28" s="24">
        <f t="shared" si="0"/>
        <v>5.7355120775648815E-3</v>
      </c>
      <c r="G28" s="55">
        <v>50000</v>
      </c>
      <c r="H28" s="20">
        <f t="shared" si="1"/>
        <v>0</v>
      </c>
      <c r="I28" s="27">
        <f t="shared" si="2"/>
        <v>0</v>
      </c>
    </row>
    <row r="29" spans="1:9" x14ac:dyDescent="0.25">
      <c r="A29" s="28" t="s">
        <v>51</v>
      </c>
      <c r="B29" s="29">
        <v>0</v>
      </c>
      <c r="C29" s="30" t="s">
        <v>39</v>
      </c>
      <c r="D29" s="54">
        <v>50000</v>
      </c>
      <c r="E29" s="55">
        <v>50000</v>
      </c>
      <c r="F29" s="24">
        <f t="shared" si="0"/>
        <v>5.7355120775648815E-3</v>
      </c>
      <c r="G29" s="55">
        <v>50000</v>
      </c>
      <c r="H29" s="20">
        <f t="shared" si="1"/>
        <v>0</v>
      </c>
      <c r="I29" s="27">
        <f t="shared" si="2"/>
        <v>0</v>
      </c>
    </row>
    <row r="30" spans="1:9" x14ac:dyDescent="0.25">
      <c r="A30" s="28" t="s">
        <v>51</v>
      </c>
      <c r="B30" s="29">
        <v>0</v>
      </c>
      <c r="C30" s="30" t="s">
        <v>40</v>
      </c>
      <c r="D30" s="54">
        <v>100000</v>
      </c>
      <c r="E30" s="55">
        <v>100000</v>
      </c>
      <c r="F30" s="24">
        <f t="shared" si="0"/>
        <v>1.1471024155129763E-2</v>
      </c>
      <c r="G30" s="55">
        <v>100000</v>
      </c>
      <c r="H30" s="20">
        <f t="shared" si="1"/>
        <v>0</v>
      </c>
      <c r="I30" s="27">
        <f t="shared" si="2"/>
        <v>0</v>
      </c>
    </row>
    <row r="31" spans="1:9" x14ac:dyDescent="0.25">
      <c r="A31" s="28" t="s">
        <v>55</v>
      </c>
      <c r="B31" s="29">
        <v>0</v>
      </c>
      <c r="C31" s="30" t="s">
        <v>37</v>
      </c>
      <c r="D31" s="54">
        <v>100000</v>
      </c>
      <c r="E31" s="55">
        <v>100000</v>
      </c>
      <c r="F31" s="24">
        <f t="shared" si="0"/>
        <v>1.1471024155129763E-2</v>
      </c>
      <c r="G31" s="55">
        <v>100000</v>
      </c>
      <c r="H31" s="20">
        <f t="shared" si="1"/>
        <v>0</v>
      </c>
      <c r="I31" s="27">
        <f t="shared" si="2"/>
        <v>0</v>
      </c>
    </row>
    <row r="32" spans="1:9" x14ac:dyDescent="0.25">
      <c r="A32" s="28" t="s">
        <v>56</v>
      </c>
      <c r="B32" s="29">
        <v>0</v>
      </c>
      <c r="C32" s="30" t="s">
        <v>42</v>
      </c>
      <c r="D32" s="54">
        <v>175000</v>
      </c>
      <c r="E32" s="55">
        <v>175000</v>
      </c>
      <c r="F32" s="24">
        <f t="shared" si="0"/>
        <v>2.0074292271477084E-2</v>
      </c>
      <c r="G32" s="55">
        <v>175000</v>
      </c>
      <c r="H32" s="20">
        <f t="shared" si="1"/>
        <v>0</v>
      </c>
      <c r="I32" s="27">
        <f t="shared" si="2"/>
        <v>0</v>
      </c>
    </row>
    <row r="33" spans="1:9" x14ac:dyDescent="0.25">
      <c r="A33" s="28" t="s">
        <v>57</v>
      </c>
      <c r="B33" s="29">
        <v>0</v>
      </c>
      <c r="C33" s="30" t="s">
        <v>40</v>
      </c>
      <c r="D33" s="54">
        <v>100000</v>
      </c>
      <c r="E33" s="55">
        <v>100000</v>
      </c>
      <c r="F33" s="24">
        <f t="shared" si="0"/>
        <v>1.1471024155129763E-2</v>
      </c>
      <c r="G33" s="55">
        <v>100000</v>
      </c>
      <c r="H33" s="20">
        <f t="shared" si="1"/>
        <v>0</v>
      </c>
      <c r="I33" s="27">
        <f t="shared" si="2"/>
        <v>0</v>
      </c>
    </row>
    <row r="34" spans="1:9" x14ac:dyDescent="0.25">
      <c r="A34" s="28" t="s">
        <v>58</v>
      </c>
      <c r="B34" s="29">
        <v>0</v>
      </c>
      <c r="C34" s="30" t="s">
        <v>37</v>
      </c>
      <c r="D34" s="54">
        <v>100000</v>
      </c>
      <c r="E34" s="55">
        <v>100000</v>
      </c>
      <c r="F34" s="24">
        <f t="shared" si="0"/>
        <v>1.1471024155129763E-2</v>
      </c>
      <c r="G34" s="55">
        <v>100000</v>
      </c>
      <c r="H34" s="20">
        <f t="shared" si="1"/>
        <v>0</v>
      </c>
      <c r="I34" s="27">
        <f t="shared" si="2"/>
        <v>0</v>
      </c>
    </row>
    <row r="35" spans="1:9" x14ac:dyDescent="0.25">
      <c r="A35" s="28" t="s">
        <v>58</v>
      </c>
      <c r="B35" s="29">
        <v>0</v>
      </c>
      <c r="C35" s="30" t="s">
        <v>24</v>
      </c>
      <c r="D35" s="54">
        <v>50000</v>
      </c>
      <c r="E35" s="55">
        <v>50000</v>
      </c>
      <c r="F35" s="24">
        <f t="shared" si="0"/>
        <v>5.7355120775648815E-3</v>
      </c>
      <c r="G35" s="55">
        <v>50000</v>
      </c>
      <c r="H35" s="20">
        <f t="shared" si="1"/>
        <v>0</v>
      </c>
      <c r="I35" s="27">
        <f t="shared" si="2"/>
        <v>0</v>
      </c>
    </row>
    <row r="36" spans="1:9" x14ac:dyDescent="0.25">
      <c r="A36" s="28" t="s">
        <v>58</v>
      </c>
      <c r="B36" s="29">
        <v>0</v>
      </c>
      <c r="C36" s="30" t="s">
        <v>38</v>
      </c>
      <c r="D36" s="54">
        <v>50000</v>
      </c>
      <c r="E36" s="55">
        <v>50000</v>
      </c>
      <c r="F36" s="24">
        <f t="shared" si="0"/>
        <v>5.7355120775648815E-3</v>
      </c>
      <c r="G36" s="55">
        <v>50000</v>
      </c>
      <c r="H36" s="20">
        <f t="shared" si="1"/>
        <v>0</v>
      </c>
      <c r="I36" s="27">
        <f t="shared" si="2"/>
        <v>0</v>
      </c>
    </row>
    <row r="37" spans="1:9" x14ac:dyDescent="0.25">
      <c r="A37" s="28" t="s">
        <v>58</v>
      </c>
      <c r="B37" s="29">
        <v>0</v>
      </c>
      <c r="C37" s="30" t="s">
        <v>39</v>
      </c>
      <c r="D37" s="54">
        <v>50000</v>
      </c>
      <c r="E37" s="55">
        <v>50000</v>
      </c>
      <c r="F37" s="24">
        <f t="shared" si="0"/>
        <v>5.7355120775648815E-3</v>
      </c>
      <c r="G37" s="55">
        <v>50000</v>
      </c>
      <c r="H37" s="20">
        <f t="shared" si="1"/>
        <v>0</v>
      </c>
      <c r="I37" s="27">
        <f t="shared" si="2"/>
        <v>0</v>
      </c>
    </row>
    <row r="38" spans="1:9" x14ac:dyDescent="0.25">
      <c r="A38" s="28" t="s">
        <v>58</v>
      </c>
      <c r="B38" s="29">
        <v>0</v>
      </c>
      <c r="C38" s="30" t="s">
        <v>40</v>
      </c>
      <c r="D38" s="54">
        <v>150000</v>
      </c>
      <c r="E38" s="55">
        <v>150000</v>
      </c>
      <c r="F38" s="24">
        <f t="shared" si="0"/>
        <v>1.7206536232694643E-2</v>
      </c>
      <c r="G38" s="55">
        <v>150000</v>
      </c>
      <c r="H38" s="20">
        <f t="shared" si="1"/>
        <v>0</v>
      </c>
      <c r="I38" s="27">
        <f t="shared" si="2"/>
        <v>0</v>
      </c>
    </row>
    <row r="39" spans="1:9" x14ac:dyDescent="0.25">
      <c r="A39" s="28" t="s">
        <v>59</v>
      </c>
      <c r="B39" s="29">
        <v>0</v>
      </c>
      <c r="C39" s="30" t="s">
        <v>42</v>
      </c>
      <c r="D39" s="54">
        <v>350000</v>
      </c>
      <c r="E39" s="55">
        <v>350000</v>
      </c>
      <c r="F39" s="24">
        <f t="shared" si="0"/>
        <v>4.0148584542954169E-2</v>
      </c>
      <c r="G39" s="55">
        <v>350000</v>
      </c>
      <c r="H39" s="20">
        <f t="shared" si="1"/>
        <v>0</v>
      </c>
      <c r="I39" s="27">
        <f t="shared" si="2"/>
        <v>0</v>
      </c>
    </row>
    <row r="40" spans="1:9" x14ac:dyDescent="0.25">
      <c r="A40" s="28" t="s">
        <v>20</v>
      </c>
      <c r="B40" s="29">
        <v>0</v>
      </c>
      <c r="C40" s="30" t="s">
        <v>24</v>
      </c>
      <c r="D40" s="54">
        <v>25000</v>
      </c>
      <c r="E40" s="55">
        <v>25000</v>
      </c>
      <c r="F40" s="24">
        <f t="shared" si="0"/>
        <v>2.8677560387824408E-3</v>
      </c>
      <c r="G40" s="55">
        <v>25000</v>
      </c>
      <c r="H40" s="20">
        <f t="shared" si="1"/>
        <v>0</v>
      </c>
      <c r="I40" s="27">
        <f t="shared" ref="I40:I72" si="3">F40*$H$74</f>
        <v>0</v>
      </c>
    </row>
    <row r="41" spans="1:9" x14ac:dyDescent="0.25">
      <c r="A41" s="28" t="s">
        <v>20</v>
      </c>
      <c r="B41" s="29">
        <v>0</v>
      </c>
      <c r="C41" s="30" t="s">
        <v>38</v>
      </c>
      <c r="D41" s="54">
        <v>25000</v>
      </c>
      <c r="E41" s="55">
        <v>25000</v>
      </c>
      <c r="F41" s="24">
        <f t="shared" si="0"/>
        <v>2.8677560387824408E-3</v>
      </c>
      <c r="G41" s="55">
        <v>25000</v>
      </c>
      <c r="H41" s="20">
        <f t="shared" si="1"/>
        <v>0</v>
      </c>
      <c r="I41" s="27">
        <f t="shared" si="3"/>
        <v>0</v>
      </c>
    </row>
    <row r="42" spans="1:9" x14ac:dyDescent="0.25">
      <c r="A42" s="28" t="s">
        <v>20</v>
      </c>
      <c r="B42" s="29">
        <v>0</v>
      </c>
      <c r="C42" s="30" t="s">
        <v>39</v>
      </c>
      <c r="D42" s="54">
        <v>25000</v>
      </c>
      <c r="E42" s="55">
        <v>25000</v>
      </c>
      <c r="F42" s="24">
        <f t="shared" si="0"/>
        <v>2.8677560387824408E-3</v>
      </c>
      <c r="G42" s="55">
        <v>25000</v>
      </c>
      <c r="H42" s="20">
        <f t="shared" si="1"/>
        <v>0</v>
      </c>
      <c r="I42" s="27">
        <f t="shared" si="3"/>
        <v>0</v>
      </c>
    </row>
    <row r="43" spans="1:9" x14ac:dyDescent="0.25">
      <c r="A43" s="28" t="s">
        <v>20</v>
      </c>
      <c r="B43" s="29">
        <v>0</v>
      </c>
      <c r="C43" s="30" t="s">
        <v>40</v>
      </c>
      <c r="D43" s="54">
        <v>75000</v>
      </c>
      <c r="E43" s="55">
        <v>75000</v>
      </c>
      <c r="F43" s="24">
        <f t="shared" ref="F43:F73" si="4">E43/$E$74</f>
        <v>8.6032681163473214E-3</v>
      </c>
      <c r="G43" s="55">
        <v>75000</v>
      </c>
      <c r="H43" s="20">
        <f t="shared" si="1"/>
        <v>0</v>
      </c>
      <c r="I43" s="27">
        <f t="shared" si="3"/>
        <v>0</v>
      </c>
    </row>
    <row r="44" spans="1:9" x14ac:dyDescent="0.25">
      <c r="A44" s="28" t="s">
        <v>60</v>
      </c>
      <c r="B44" s="29">
        <v>0</v>
      </c>
      <c r="C44" s="30" t="s">
        <v>37</v>
      </c>
      <c r="D44" s="54">
        <v>100000</v>
      </c>
      <c r="E44" s="55">
        <v>100000</v>
      </c>
      <c r="F44" s="24">
        <f t="shared" si="4"/>
        <v>1.1471024155129763E-2</v>
      </c>
      <c r="G44" s="55">
        <v>100000</v>
      </c>
      <c r="H44" s="20">
        <f t="shared" si="1"/>
        <v>0</v>
      </c>
      <c r="I44" s="27">
        <f t="shared" si="3"/>
        <v>0</v>
      </c>
    </row>
    <row r="45" spans="1:9" x14ac:dyDescent="0.25">
      <c r="A45" s="28" t="s">
        <v>60</v>
      </c>
      <c r="B45" s="29">
        <v>0</v>
      </c>
      <c r="C45" s="30" t="s">
        <v>24</v>
      </c>
      <c r="D45" s="54">
        <v>100000</v>
      </c>
      <c r="E45" s="55">
        <v>100000</v>
      </c>
      <c r="F45" s="24">
        <f t="shared" si="4"/>
        <v>1.1471024155129763E-2</v>
      </c>
      <c r="G45" s="55">
        <v>100000</v>
      </c>
      <c r="H45" s="20">
        <f t="shared" si="1"/>
        <v>0</v>
      </c>
      <c r="I45" s="27">
        <f t="shared" si="3"/>
        <v>0</v>
      </c>
    </row>
    <row r="46" spans="1:9" x14ac:dyDescent="0.25">
      <c r="A46" s="28" t="s">
        <v>60</v>
      </c>
      <c r="B46" s="29">
        <v>0</v>
      </c>
      <c r="C46" s="30" t="s">
        <v>38</v>
      </c>
      <c r="D46" s="54">
        <v>50000</v>
      </c>
      <c r="E46" s="55">
        <v>50000</v>
      </c>
      <c r="F46" s="24">
        <f t="shared" si="4"/>
        <v>5.7355120775648815E-3</v>
      </c>
      <c r="G46" s="55">
        <v>50000</v>
      </c>
      <c r="H46" s="20">
        <f t="shared" si="1"/>
        <v>0</v>
      </c>
      <c r="I46" s="27">
        <f t="shared" si="3"/>
        <v>0</v>
      </c>
    </row>
    <row r="47" spans="1:9" x14ac:dyDescent="0.25">
      <c r="A47" s="28" t="s">
        <v>60</v>
      </c>
      <c r="B47" s="29">
        <v>0</v>
      </c>
      <c r="C47" s="30" t="s">
        <v>39</v>
      </c>
      <c r="D47" s="54">
        <v>100000</v>
      </c>
      <c r="E47" s="55">
        <v>100000</v>
      </c>
      <c r="F47" s="24">
        <f t="shared" si="4"/>
        <v>1.1471024155129763E-2</v>
      </c>
      <c r="G47" s="55">
        <v>100000</v>
      </c>
      <c r="H47" s="20">
        <f t="shared" si="1"/>
        <v>0</v>
      </c>
      <c r="I47" s="27">
        <f t="shared" si="3"/>
        <v>0</v>
      </c>
    </row>
    <row r="48" spans="1:9" x14ac:dyDescent="0.25">
      <c r="A48" s="28" t="s">
        <v>60</v>
      </c>
      <c r="B48" s="29">
        <v>0</v>
      </c>
      <c r="C48" s="30" t="s">
        <v>40</v>
      </c>
      <c r="D48" s="54">
        <v>100000</v>
      </c>
      <c r="E48" s="55">
        <v>100000</v>
      </c>
      <c r="F48" s="24">
        <f t="shared" si="4"/>
        <v>1.1471024155129763E-2</v>
      </c>
      <c r="G48" s="55">
        <v>100000</v>
      </c>
      <c r="H48" s="20">
        <f t="shared" si="1"/>
        <v>0</v>
      </c>
      <c r="I48" s="27">
        <f t="shared" si="3"/>
        <v>0</v>
      </c>
    </row>
    <row r="49" spans="1:9" x14ac:dyDescent="0.25">
      <c r="A49" s="28" t="s">
        <v>61</v>
      </c>
      <c r="B49" s="29">
        <v>0</v>
      </c>
      <c r="C49" s="30" t="s">
        <v>38</v>
      </c>
      <c r="D49" s="54">
        <v>50000</v>
      </c>
      <c r="E49" s="55">
        <v>50000</v>
      </c>
      <c r="F49" s="24">
        <f t="shared" si="4"/>
        <v>5.7355120775648815E-3</v>
      </c>
      <c r="G49" s="55">
        <v>50000</v>
      </c>
      <c r="H49" s="20">
        <f t="shared" si="1"/>
        <v>0</v>
      </c>
      <c r="I49" s="27">
        <f t="shared" si="3"/>
        <v>0</v>
      </c>
    </row>
    <row r="50" spans="1:9" x14ac:dyDescent="0.25">
      <c r="A50" s="28" t="s">
        <v>61</v>
      </c>
      <c r="B50" s="29">
        <v>0</v>
      </c>
      <c r="C50" s="30" t="s">
        <v>39</v>
      </c>
      <c r="D50" s="54">
        <v>50000</v>
      </c>
      <c r="E50" s="55">
        <v>50000</v>
      </c>
      <c r="F50" s="24">
        <f t="shared" si="4"/>
        <v>5.7355120775648815E-3</v>
      </c>
      <c r="G50" s="55">
        <v>50000</v>
      </c>
      <c r="H50" s="20">
        <f t="shared" si="1"/>
        <v>0</v>
      </c>
      <c r="I50" s="27">
        <f t="shared" si="3"/>
        <v>0</v>
      </c>
    </row>
    <row r="51" spans="1:9" x14ac:dyDescent="0.25">
      <c r="A51" s="28" t="s">
        <v>61</v>
      </c>
      <c r="B51" s="29">
        <v>0</v>
      </c>
      <c r="C51" s="30" t="s">
        <v>40</v>
      </c>
      <c r="D51" s="54">
        <v>50000</v>
      </c>
      <c r="E51" s="55">
        <v>50000</v>
      </c>
      <c r="F51" s="24">
        <f t="shared" si="4"/>
        <v>5.7355120775648815E-3</v>
      </c>
      <c r="G51" s="55">
        <v>50000</v>
      </c>
      <c r="H51" s="20">
        <f t="shared" si="1"/>
        <v>0</v>
      </c>
      <c r="I51" s="27">
        <f t="shared" si="3"/>
        <v>0</v>
      </c>
    </row>
    <row r="52" spans="1:9" x14ac:dyDescent="0.25">
      <c r="A52" s="28" t="s">
        <v>23</v>
      </c>
      <c r="B52" s="29">
        <v>0</v>
      </c>
      <c r="C52" s="30" t="s">
        <v>24</v>
      </c>
      <c r="D52" s="54">
        <v>100000</v>
      </c>
      <c r="E52" s="55">
        <v>100000</v>
      </c>
      <c r="F52" s="24">
        <f t="shared" si="4"/>
        <v>1.1471024155129763E-2</v>
      </c>
      <c r="G52" s="55">
        <v>100000</v>
      </c>
      <c r="H52" s="20">
        <f t="shared" si="1"/>
        <v>0</v>
      </c>
      <c r="I52" s="27">
        <f t="shared" si="3"/>
        <v>0</v>
      </c>
    </row>
    <row r="53" spans="1:9" x14ac:dyDescent="0.25">
      <c r="A53" s="28" t="s">
        <v>23</v>
      </c>
      <c r="B53" s="29">
        <v>0</v>
      </c>
      <c r="C53" s="30" t="s">
        <v>39</v>
      </c>
      <c r="D53" s="54">
        <v>140000</v>
      </c>
      <c r="E53" s="55">
        <v>140000</v>
      </c>
      <c r="F53" s="24">
        <f t="shared" si="4"/>
        <v>1.6059433817181668E-2</v>
      </c>
      <c r="G53" s="55">
        <v>140000</v>
      </c>
      <c r="H53" s="20">
        <f t="shared" si="1"/>
        <v>0</v>
      </c>
      <c r="I53" s="27">
        <f t="shared" si="3"/>
        <v>0</v>
      </c>
    </row>
    <row r="54" spans="1:9" x14ac:dyDescent="0.25">
      <c r="A54" s="28" t="s">
        <v>23</v>
      </c>
      <c r="B54" s="29">
        <v>0</v>
      </c>
      <c r="C54" s="30" t="s">
        <v>40</v>
      </c>
      <c r="D54" s="54">
        <v>50000</v>
      </c>
      <c r="E54" s="55">
        <v>50000</v>
      </c>
      <c r="F54" s="24">
        <f t="shared" si="4"/>
        <v>5.7355120775648815E-3</v>
      </c>
      <c r="G54" s="55">
        <v>50000</v>
      </c>
      <c r="H54" s="20">
        <f t="shared" si="1"/>
        <v>0</v>
      </c>
      <c r="I54" s="27">
        <f t="shared" si="3"/>
        <v>0</v>
      </c>
    </row>
    <row r="55" spans="1:9" x14ac:dyDescent="0.25">
      <c r="A55" s="28" t="s">
        <v>62</v>
      </c>
      <c r="B55" s="29">
        <v>0</v>
      </c>
      <c r="C55" s="30" t="s">
        <v>37</v>
      </c>
      <c r="D55" s="54">
        <v>40000</v>
      </c>
      <c r="E55" s="55">
        <v>40000</v>
      </c>
      <c r="F55" s="24">
        <f t="shared" si="4"/>
        <v>4.5884096620519054E-3</v>
      </c>
      <c r="G55" s="55">
        <v>40000</v>
      </c>
      <c r="H55" s="20">
        <f t="shared" si="1"/>
        <v>0</v>
      </c>
      <c r="I55" s="27">
        <f t="shared" si="3"/>
        <v>0</v>
      </c>
    </row>
    <row r="56" spans="1:9" x14ac:dyDescent="0.25">
      <c r="A56" s="28" t="s">
        <v>62</v>
      </c>
      <c r="B56" s="29">
        <v>0</v>
      </c>
      <c r="C56" s="30" t="s">
        <v>38</v>
      </c>
      <c r="D56" s="54">
        <v>50000</v>
      </c>
      <c r="E56" s="55">
        <v>50000</v>
      </c>
      <c r="F56" s="24">
        <f t="shared" si="4"/>
        <v>5.7355120775648815E-3</v>
      </c>
      <c r="G56" s="55">
        <v>50000</v>
      </c>
      <c r="H56" s="20">
        <f t="shared" si="1"/>
        <v>0</v>
      </c>
      <c r="I56" s="27">
        <f t="shared" si="3"/>
        <v>0</v>
      </c>
    </row>
    <row r="57" spans="1:9" x14ac:dyDescent="0.25">
      <c r="A57" s="28" t="s">
        <v>62</v>
      </c>
      <c r="B57" s="29">
        <v>0</v>
      </c>
      <c r="C57" s="30" t="s">
        <v>40</v>
      </c>
      <c r="D57" s="54">
        <v>10000</v>
      </c>
      <c r="E57" s="55">
        <v>10000</v>
      </c>
      <c r="F57" s="24">
        <f t="shared" si="4"/>
        <v>1.1471024155129763E-3</v>
      </c>
      <c r="G57" s="55">
        <v>10000</v>
      </c>
      <c r="H57" s="20">
        <f t="shared" si="1"/>
        <v>0</v>
      </c>
      <c r="I57" s="27">
        <f t="shared" si="3"/>
        <v>0</v>
      </c>
    </row>
    <row r="58" spans="1:9" x14ac:dyDescent="0.25">
      <c r="A58" s="28" t="s">
        <v>63</v>
      </c>
      <c r="B58" s="29">
        <v>0</v>
      </c>
      <c r="C58" s="30" t="s">
        <v>37</v>
      </c>
      <c r="D58" s="54">
        <v>200000</v>
      </c>
      <c r="E58" s="55">
        <v>200000</v>
      </c>
      <c r="F58" s="24">
        <f t="shared" si="4"/>
        <v>2.2942048310259526E-2</v>
      </c>
      <c r="G58" s="55">
        <v>200000</v>
      </c>
      <c r="H58" s="20">
        <f t="shared" si="1"/>
        <v>0</v>
      </c>
      <c r="I58" s="27">
        <f t="shared" si="3"/>
        <v>0</v>
      </c>
    </row>
    <row r="59" spans="1:9" x14ac:dyDescent="0.25">
      <c r="A59" s="28" t="s">
        <v>63</v>
      </c>
      <c r="B59" s="29">
        <v>0</v>
      </c>
      <c r="C59" s="30" t="s">
        <v>24</v>
      </c>
      <c r="D59" s="54">
        <v>50000</v>
      </c>
      <c r="E59" s="55">
        <v>50000</v>
      </c>
      <c r="F59" s="24">
        <f t="shared" si="4"/>
        <v>5.7355120775648815E-3</v>
      </c>
      <c r="G59" s="55">
        <v>50000</v>
      </c>
      <c r="H59" s="20">
        <f t="shared" si="1"/>
        <v>0</v>
      </c>
      <c r="I59" s="27">
        <f t="shared" si="3"/>
        <v>0</v>
      </c>
    </row>
    <row r="60" spans="1:9" x14ac:dyDescent="0.25">
      <c r="A60" s="28" t="s">
        <v>63</v>
      </c>
      <c r="B60" s="29">
        <v>0</v>
      </c>
      <c r="C60" s="30" t="s">
        <v>38</v>
      </c>
      <c r="D60" s="54">
        <v>50000</v>
      </c>
      <c r="E60" s="55">
        <v>50000</v>
      </c>
      <c r="F60" s="24">
        <f t="shared" si="4"/>
        <v>5.7355120775648815E-3</v>
      </c>
      <c r="G60" s="55">
        <v>50000</v>
      </c>
      <c r="H60" s="20">
        <f t="shared" si="1"/>
        <v>0</v>
      </c>
      <c r="I60" s="27">
        <f t="shared" si="3"/>
        <v>0</v>
      </c>
    </row>
    <row r="61" spans="1:9" x14ac:dyDescent="0.25">
      <c r="A61" s="28" t="s">
        <v>63</v>
      </c>
      <c r="B61" s="29">
        <v>0</v>
      </c>
      <c r="C61" s="30" t="s">
        <v>39</v>
      </c>
      <c r="D61" s="54">
        <v>50000</v>
      </c>
      <c r="E61" s="55">
        <v>50000</v>
      </c>
      <c r="F61" s="24">
        <f t="shared" si="4"/>
        <v>5.7355120775648815E-3</v>
      </c>
      <c r="G61" s="55">
        <v>50000</v>
      </c>
      <c r="H61" s="20">
        <f t="shared" si="1"/>
        <v>0</v>
      </c>
      <c r="I61" s="27">
        <f t="shared" si="3"/>
        <v>0</v>
      </c>
    </row>
    <row r="62" spans="1:9" x14ac:dyDescent="0.25">
      <c r="A62" s="28" t="s">
        <v>63</v>
      </c>
      <c r="B62" s="29">
        <v>0</v>
      </c>
      <c r="C62" s="30" t="s">
        <v>40</v>
      </c>
      <c r="D62" s="54">
        <v>50000</v>
      </c>
      <c r="E62" s="55">
        <v>50000</v>
      </c>
      <c r="F62" s="24">
        <f t="shared" si="4"/>
        <v>5.7355120775648815E-3</v>
      </c>
      <c r="G62" s="55">
        <v>50000</v>
      </c>
      <c r="H62" s="20">
        <f t="shared" si="1"/>
        <v>0</v>
      </c>
      <c r="I62" s="27">
        <f t="shared" si="3"/>
        <v>0</v>
      </c>
    </row>
    <row r="63" spans="1:9" x14ac:dyDescent="0.25">
      <c r="A63" s="28" t="s">
        <v>64</v>
      </c>
      <c r="B63" s="29">
        <v>0</v>
      </c>
      <c r="C63" s="30" t="s">
        <v>42</v>
      </c>
      <c r="D63" s="54">
        <v>50000</v>
      </c>
      <c r="E63" s="55">
        <v>50000</v>
      </c>
      <c r="F63" s="24">
        <f t="shared" si="4"/>
        <v>5.7355120775648815E-3</v>
      </c>
      <c r="G63" s="55">
        <v>50000</v>
      </c>
      <c r="H63" s="20">
        <f t="shared" si="1"/>
        <v>0</v>
      </c>
      <c r="I63" s="27">
        <f t="shared" si="3"/>
        <v>0</v>
      </c>
    </row>
    <row r="64" spans="1:9" x14ac:dyDescent="0.25">
      <c r="A64" s="28" t="s">
        <v>65</v>
      </c>
      <c r="B64" s="29">
        <v>0</v>
      </c>
      <c r="C64" s="30" t="s">
        <v>42</v>
      </c>
      <c r="D64" s="54">
        <v>190000</v>
      </c>
      <c r="E64" s="55">
        <v>190000</v>
      </c>
      <c r="F64" s="24">
        <f t="shared" si="4"/>
        <v>2.1794945894746547E-2</v>
      </c>
      <c r="G64" s="55">
        <v>190000</v>
      </c>
      <c r="H64" s="20">
        <f t="shared" si="1"/>
        <v>0</v>
      </c>
      <c r="I64" s="27">
        <f t="shared" si="3"/>
        <v>0</v>
      </c>
    </row>
    <row r="65" spans="1:9" x14ac:dyDescent="0.25">
      <c r="A65" s="28" t="s">
        <v>66</v>
      </c>
      <c r="B65" s="29">
        <v>0</v>
      </c>
      <c r="C65" s="30" t="s">
        <v>42</v>
      </c>
      <c r="D65" s="54">
        <v>750000</v>
      </c>
      <c r="E65" s="55">
        <v>750000</v>
      </c>
      <c r="F65" s="24">
        <f t="shared" si="4"/>
        <v>8.6032681163473221E-2</v>
      </c>
      <c r="G65" s="55">
        <v>750000</v>
      </c>
      <c r="H65" s="20">
        <f t="shared" si="1"/>
        <v>0</v>
      </c>
      <c r="I65" s="27">
        <f t="shared" si="3"/>
        <v>0</v>
      </c>
    </row>
    <row r="66" spans="1:9" x14ac:dyDescent="0.25">
      <c r="A66" s="28" t="s">
        <v>67</v>
      </c>
      <c r="B66" s="29">
        <v>0</v>
      </c>
      <c r="C66" s="30" t="s">
        <v>37</v>
      </c>
      <c r="D66" s="54">
        <v>20000</v>
      </c>
      <c r="E66" s="55">
        <v>20000</v>
      </c>
      <c r="F66" s="24">
        <f t="shared" si="4"/>
        <v>2.2942048310259527E-3</v>
      </c>
      <c r="G66" s="55">
        <v>20000</v>
      </c>
      <c r="H66" s="20">
        <f t="shared" si="1"/>
        <v>0</v>
      </c>
      <c r="I66" s="27">
        <f t="shared" si="3"/>
        <v>0</v>
      </c>
    </row>
    <row r="67" spans="1:9" x14ac:dyDescent="0.25">
      <c r="A67" s="28" t="s">
        <v>67</v>
      </c>
      <c r="B67" s="29">
        <v>0</v>
      </c>
      <c r="C67" s="30" t="s">
        <v>24</v>
      </c>
      <c r="D67" s="54">
        <v>40000</v>
      </c>
      <c r="E67" s="55">
        <v>40000</v>
      </c>
      <c r="F67" s="24">
        <f t="shared" si="4"/>
        <v>4.5884096620519054E-3</v>
      </c>
      <c r="G67" s="55">
        <v>40000</v>
      </c>
      <c r="H67" s="20">
        <f t="shared" si="1"/>
        <v>0</v>
      </c>
      <c r="I67" s="27">
        <f t="shared" si="3"/>
        <v>0</v>
      </c>
    </row>
    <row r="68" spans="1:9" x14ac:dyDescent="0.25">
      <c r="A68" s="28" t="s">
        <v>67</v>
      </c>
      <c r="B68" s="29">
        <v>0</v>
      </c>
      <c r="C68" s="30" t="s">
        <v>40</v>
      </c>
      <c r="D68" s="54">
        <v>60000</v>
      </c>
      <c r="E68" s="55">
        <v>60000</v>
      </c>
      <c r="F68" s="24">
        <f t="shared" si="4"/>
        <v>6.8826144930778576E-3</v>
      </c>
      <c r="G68" s="55">
        <v>60000</v>
      </c>
      <c r="H68" s="20">
        <f t="shared" si="1"/>
        <v>0</v>
      </c>
      <c r="I68" s="27">
        <f t="shared" si="3"/>
        <v>0</v>
      </c>
    </row>
    <row r="69" spans="1:9" x14ac:dyDescent="0.25">
      <c r="A69" s="28" t="s">
        <v>67</v>
      </c>
      <c r="B69" s="29">
        <v>0</v>
      </c>
      <c r="C69" s="30" t="s">
        <v>42</v>
      </c>
      <c r="D69" s="54">
        <v>10000</v>
      </c>
      <c r="E69" s="55">
        <v>10000</v>
      </c>
      <c r="F69" s="24">
        <f t="shared" si="4"/>
        <v>1.1471024155129763E-3</v>
      </c>
      <c r="G69" s="55">
        <v>10000</v>
      </c>
      <c r="H69" s="20">
        <f t="shared" si="1"/>
        <v>0</v>
      </c>
      <c r="I69" s="27">
        <f t="shared" si="3"/>
        <v>0</v>
      </c>
    </row>
    <row r="70" spans="1:9" x14ac:dyDescent="0.25">
      <c r="A70" s="28" t="s">
        <v>68</v>
      </c>
      <c r="B70" s="29">
        <v>0</v>
      </c>
      <c r="C70" s="30" t="s">
        <v>24</v>
      </c>
      <c r="D70" s="54">
        <v>150000</v>
      </c>
      <c r="E70" s="55">
        <v>150000</v>
      </c>
      <c r="F70" s="24">
        <f t="shared" si="4"/>
        <v>1.7206536232694643E-2</v>
      </c>
      <c r="G70" s="55">
        <v>150000</v>
      </c>
      <c r="H70" s="20">
        <f t="shared" si="1"/>
        <v>0</v>
      </c>
      <c r="I70" s="27">
        <f t="shared" si="3"/>
        <v>0</v>
      </c>
    </row>
    <row r="71" spans="1:9" x14ac:dyDescent="0.25">
      <c r="A71" s="28" t="s">
        <v>68</v>
      </c>
      <c r="B71" s="29">
        <v>0</v>
      </c>
      <c r="C71" s="30" t="s">
        <v>38</v>
      </c>
      <c r="D71" s="54">
        <v>50000</v>
      </c>
      <c r="E71" s="55">
        <v>50000</v>
      </c>
      <c r="F71" s="24">
        <f t="shared" si="4"/>
        <v>5.7355120775648815E-3</v>
      </c>
      <c r="G71" s="55">
        <v>50000</v>
      </c>
      <c r="H71" s="20">
        <f t="shared" si="1"/>
        <v>0</v>
      </c>
      <c r="I71" s="27">
        <f t="shared" si="3"/>
        <v>0</v>
      </c>
    </row>
    <row r="72" spans="1:9" x14ac:dyDescent="0.25">
      <c r="A72" s="28" t="s">
        <v>68</v>
      </c>
      <c r="B72" s="29">
        <v>0</v>
      </c>
      <c r="C72" s="30" t="s">
        <v>69</v>
      </c>
      <c r="D72" s="54">
        <v>50000</v>
      </c>
      <c r="E72" s="55">
        <v>50000</v>
      </c>
      <c r="F72" s="24">
        <f t="shared" si="4"/>
        <v>5.7355120775648815E-3</v>
      </c>
      <c r="G72" s="55">
        <v>50000</v>
      </c>
      <c r="H72" s="20">
        <f t="shared" si="1"/>
        <v>0</v>
      </c>
      <c r="I72" s="27">
        <f t="shared" si="3"/>
        <v>0</v>
      </c>
    </row>
    <row r="73" spans="1:9" x14ac:dyDescent="0.25">
      <c r="A73" s="28" t="s">
        <v>68</v>
      </c>
      <c r="B73" s="29">
        <v>0</v>
      </c>
      <c r="C73" s="30" t="s">
        <v>39</v>
      </c>
      <c r="D73" s="54">
        <v>50000</v>
      </c>
      <c r="E73" s="55">
        <v>50000</v>
      </c>
      <c r="F73" s="24">
        <f t="shared" si="4"/>
        <v>5.7355120775648815E-3</v>
      </c>
      <c r="G73" s="36">
        <v>50000</v>
      </c>
      <c r="H73" s="29">
        <f t="shared" si="1"/>
        <v>0</v>
      </c>
      <c r="I73" s="27">
        <f t="shared" ref="I73" si="5">F73*$H$74</f>
        <v>0</v>
      </c>
    </row>
    <row r="74" spans="1:9" x14ac:dyDescent="0.25">
      <c r="A74" s="47" t="s">
        <v>31</v>
      </c>
      <c r="B74" s="29">
        <v>0</v>
      </c>
      <c r="C74" s="38"/>
      <c r="D74" s="41">
        <f>SUM(D8:D73)</f>
        <v>8760000</v>
      </c>
      <c r="E74" s="41">
        <f>SUM(E8:E73)</f>
        <v>8717617.4199999999</v>
      </c>
      <c r="F74" s="40">
        <f>SUM(F8:F73)</f>
        <v>0.999999999999999</v>
      </c>
      <c r="G74" s="41">
        <f>SUM(G8:G73)</f>
        <v>8717617.4199999999</v>
      </c>
      <c r="H74" s="41">
        <f t="shared" si="1"/>
        <v>0</v>
      </c>
      <c r="I74" s="56">
        <f>SUM(I8:I73)</f>
        <v>0</v>
      </c>
    </row>
    <row r="75" spans="1:9" x14ac:dyDescent="0.25">
      <c r="A75" s="43" t="s">
        <v>25</v>
      </c>
      <c r="C75" s="11"/>
      <c r="E75" s="5">
        <f>D74-E74</f>
        <v>42382.580000000075</v>
      </c>
      <c r="F75" s="4"/>
    </row>
    <row r="76" spans="1:9" x14ac:dyDescent="0.25">
      <c r="A76" s="3" t="s">
        <v>71</v>
      </c>
      <c r="H76" s="5"/>
      <c r="I76" s="5"/>
    </row>
    <row r="77" spans="1:9" x14ac:dyDescent="0.25">
      <c r="A77" s="3" t="s">
        <v>70</v>
      </c>
    </row>
  </sheetData>
  <autoFilter ref="A7:J75" xr:uid="{00000000-0001-0000-0000-000000000000}"/>
  <mergeCells count="2">
    <mergeCell ref="A1:B1"/>
    <mergeCell ref="A2:B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FCAE5-B219-41EC-A56F-E0C054757B00}">
  <dimension ref="A1:K25"/>
  <sheetViews>
    <sheetView zoomScale="160" zoomScaleNormal="160" workbookViewId="0">
      <selection activeCell="K1" sqref="K1:K1048576"/>
    </sheetView>
  </sheetViews>
  <sheetFormatPr defaultColWidth="9.140625" defaultRowHeight="15" x14ac:dyDescent="0.25"/>
  <cols>
    <col min="1" max="1" width="23.7109375" style="3" customWidth="1"/>
    <col min="2" max="2" width="13.28515625" style="3" customWidth="1"/>
    <col min="3" max="3" width="12.28515625" style="3" customWidth="1"/>
    <col min="4" max="5" width="14.140625" style="3" customWidth="1"/>
    <col min="6" max="6" width="14.85546875" style="3" customWidth="1"/>
    <col min="7" max="7" width="17.42578125" style="3" customWidth="1"/>
    <col min="8" max="8" width="14.5703125" style="3" customWidth="1"/>
    <col min="9" max="10" width="14.28515625" style="3" customWidth="1"/>
    <col min="11" max="11" width="10.28515625" style="3" bestFit="1" customWidth="1"/>
    <col min="12" max="16384" width="9.140625" style="3"/>
  </cols>
  <sheetData>
    <row r="1" spans="1:11" x14ac:dyDescent="0.25">
      <c r="A1" s="58" t="s">
        <v>26</v>
      </c>
      <c r="B1" s="59"/>
      <c r="C1" s="1"/>
      <c r="D1" s="2"/>
      <c r="F1" s="4"/>
    </row>
    <row r="2" spans="1:11" x14ac:dyDescent="0.25">
      <c r="A2" s="58" t="s">
        <v>27</v>
      </c>
      <c r="B2" s="59"/>
      <c r="C2" s="4"/>
      <c r="F2" s="4"/>
      <c r="I2" s="6"/>
      <c r="J2" s="6"/>
    </row>
    <row r="3" spans="1:11" x14ac:dyDescent="0.25">
      <c r="A3" s="7" t="s">
        <v>28</v>
      </c>
      <c r="B3" s="7"/>
      <c r="C3" s="4"/>
      <c r="F3" s="4"/>
      <c r="I3" s="6"/>
      <c r="J3" s="6"/>
    </row>
    <row r="4" spans="1:11" x14ac:dyDescent="0.25">
      <c r="B4" s="7"/>
      <c r="C4" s="4"/>
      <c r="F4" s="4"/>
      <c r="I4" s="6"/>
      <c r="J4" s="6"/>
    </row>
    <row r="5" spans="1:11" x14ac:dyDescent="0.25">
      <c r="A5" s="8"/>
      <c r="B5" s="9"/>
      <c r="C5" s="4"/>
      <c r="F5" s="4"/>
      <c r="G5" s="10"/>
      <c r="H5" s="10"/>
      <c r="I5" s="10"/>
      <c r="J5" s="10"/>
    </row>
    <row r="6" spans="1:11" ht="15.75" customHeight="1" thickBot="1" x14ac:dyDescent="0.3">
      <c r="A6" s="7" t="s">
        <v>0</v>
      </c>
      <c r="B6" s="4"/>
      <c r="C6" s="11"/>
      <c r="D6" s="4"/>
      <c r="E6" s="4"/>
      <c r="F6" s="4"/>
      <c r="G6" s="12"/>
      <c r="H6" s="12"/>
      <c r="I6" s="4"/>
      <c r="J6" s="4"/>
      <c r="K6" s="12"/>
    </row>
    <row r="7" spans="1:11" ht="18" customHeight="1" x14ac:dyDescent="0.25">
      <c r="A7" s="62" t="s">
        <v>1</v>
      </c>
      <c r="B7" s="60" t="s">
        <v>2</v>
      </c>
      <c r="C7" s="60" t="s">
        <v>3</v>
      </c>
      <c r="D7" s="13"/>
      <c r="E7" s="13"/>
      <c r="F7" s="60" t="s">
        <v>4</v>
      </c>
      <c r="G7" s="14" t="s">
        <v>5</v>
      </c>
      <c r="H7" s="15"/>
      <c r="I7" s="16"/>
      <c r="J7" s="16"/>
      <c r="K7" s="15"/>
    </row>
    <row r="8" spans="1:11" ht="42.75" customHeight="1" thickBot="1" x14ac:dyDescent="0.3">
      <c r="A8" s="63"/>
      <c r="B8" s="61"/>
      <c r="C8" s="61"/>
      <c r="D8" s="17" t="s">
        <v>6</v>
      </c>
      <c r="E8" s="17" t="s">
        <v>7</v>
      </c>
      <c r="F8" s="61"/>
      <c r="G8" s="18">
        <v>376193.71</v>
      </c>
      <c r="H8" s="45" t="s">
        <v>8</v>
      </c>
      <c r="I8" s="17" t="s">
        <v>29</v>
      </c>
      <c r="J8" s="17" t="s">
        <v>30</v>
      </c>
      <c r="K8" s="45" t="s">
        <v>9</v>
      </c>
    </row>
    <row r="9" spans="1:11" x14ac:dyDescent="0.25">
      <c r="A9" s="19" t="s">
        <v>10</v>
      </c>
      <c r="B9" s="20">
        <v>0</v>
      </c>
      <c r="C9" s="21" t="s">
        <v>11</v>
      </c>
      <c r="D9" s="22">
        <v>100000</v>
      </c>
      <c r="E9" s="23">
        <v>100000</v>
      </c>
      <c r="F9" s="24">
        <f t="shared" ref="F9:F22" si="0">E9/$E$23</f>
        <v>0.25187366299162844</v>
      </c>
      <c r="G9" s="25">
        <v>94048.420000000013</v>
      </c>
      <c r="H9" s="26">
        <f>SUM(G9:G9)</f>
        <v>94048.420000000013</v>
      </c>
      <c r="I9" s="27">
        <f t="shared" ref="I9:I22" si="1">E9-H9</f>
        <v>5951.5799999999872</v>
      </c>
      <c r="J9" s="27">
        <f>F9*I23</f>
        <v>5246.7122678896058</v>
      </c>
      <c r="K9" s="24">
        <f t="shared" ref="K9:K22" si="2">+G9/$G$23</f>
        <v>0.2499999800634625</v>
      </c>
    </row>
    <row r="10" spans="1:11" x14ac:dyDescent="0.25">
      <c r="A10" s="28" t="s">
        <v>12</v>
      </c>
      <c r="B10" s="29">
        <v>0</v>
      </c>
      <c r="C10" s="30" t="s">
        <v>11</v>
      </c>
      <c r="D10" s="31">
        <v>45000</v>
      </c>
      <c r="E10" s="32">
        <v>45000</v>
      </c>
      <c r="F10" s="24">
        <f t="shared" si="0"/>
        <v>0.1133431483462328</v>
      </c>
      <c r="G10" s="33">
        <v>42321.779999999992</v>
      </c>
      <c r="H10" s="34">
        <f t="shared" ref="H10:H22" si="3">SUM(G10:G10)</f>
        <v>42321.779999999992</v>
      </c>
      <c r="I10" s="35">
        <f t="shared" si="1"/>
        <v>2678.2200000000084</v>
      </c>
      <c r="J10" s="27">
        <f>F10*I23</f>
        <v>2361.0205205503225</v>
      </c>
      <c r="K10" s="24">
        <f t="shared" si="2"/>
        <v>0.11249996710471311</v>
      </c>
    </row>
    <row r="11" spans="1:11" x14ac:dyDescent="0.25">
      <c r="A11" s="28" t="s">
        <v>13</v>
      </c>
      <c r="B11" s="29">
        <v>0</v>
      </c>
      <c r="C11" s="30" t="s">
        <v>11</v>
      </c>
      <c r="D11" s="31">
        <v>20000</v>
      </c>
      <c r="E11" s="32">
        <v>20000.23</v>
      </c>
      <c r="F11" s="24">
        <f t="shared" si="0"/>
        <v>5.0375311907750561E-2</v>
      </c>
      <c r="G11" s="33">
        <v>18809.689999999999</v>
      </c>
      <c r="H11" s="34">
        <f t="shared" si="3"/>
        <v>18809.689999999999</v>
      </c>
      <c r="I11" s="35">
        <f t="shared" si="1"/>
        <v>1190.5400000000009</v>
      </c>
      <c r="J11" s="35">
        <f>F11*I23</f>
        <v>1049.3545210161371</v>
      </c>
      <c r="K11" s="24">
        <f t="shared" si="2"/>
        <v>5.0000011961922476E-2</v>
      </c>
    </row>
    <row r="12" spans="1:11" x14ac:dyDescent="0.25">
      <c r="A12" s="28" t="s">
        <v>14</v>
      </c>
      <c r="B12" s="29">
        <v>0</v>
      </c>
      <c r="C12" s="30" t="s">
        <v>11</v>
      </c>
      <c r="D12" s="31">
        <v>20000</v>
      </c>
      <c r="E12" s="32">
        <v>20000</v>
      </c>
      <c r="F12" s="24">
        <f t="shared" si="0"/>
        <v>5.0374732598325686E-2</v>
      </c>
      <c r="G12" s="33">
        <v>18809.689999999999</v>
      </c>
      <c r="H12" s="34">
        <f t="shared" si="3"/>
        <v>18809.689999999999</v>
      </c>
      <c r="I12" s="35">
        <f t="shared" si="1"/>
        <v>1190.3100000000013</v>
      </c>
      <c r="J12" s="35">
        <f>F12*I23</f>
        <v>1049.3424535779211</v>
      </c>
      <c r="K12" s="24">
        <f t="shared" si="2"/>
        <v>5.0000011961922476E-2</v>
      </c>
    </row>
    <row r="13" spans="1:11" x14ac:dyDescent="0.25">
      <c r="A13" s="28" t="s">
        <v>15</v>
      </c>
      <c r="B13" s="29">
        <v>0</v>
      </c>
      <c r="C13" s="30" t="s">
        <v>11</v>
      </c>
      <c r="D13" s="31">
        <v>20000</v>
      </c>
      <c r="E13" s="32">
        <v>20000</v>
      </c>
      <c r="F13" s="24">
        <f t="shared" si="0"/>
        <v>5.0374732598325686E-2</v>
      </c>
      <c r="G13" s="33">
        <v>18809.689999999999</v>
      </c>
      <c r="H13" s="34">
        <f t="shared" si="3"/>
        <v>18809.689999999999</v>
      </c>
      <c r="I13" s="35">
        <f t="shared" si="1"/>
        <v>1190.3100000000013</v>
      </c>
      <c r="J13" s="35">
        <f>F13*I23</f>
        <v>1049.3424535779211</v>
      </c>
      <c r="K13" s="24">
        <f t="shared" si="2"/>
        <v>5.0000011961922476E-2</v>
      </c>
    </row>
    <row r="14" spans="1:11" x14ac:dyDescent="0.25">
      <c r="A14" s="28" t="s">
        <v>16</v>
      </c>
      <c r="B14" s="29">
        <v>0</v>
      </c>
      <c r="C14" s="30" t="s">
        <v>11</v>
      </c>
      <c r="D14" s="31">
        <v>20000</v>
      </c>
      <c r="E14" s="32">
        <v>20000</v>
      </c>
      <c r="F14" s="24">
        <f t="shared" si="0"/>
        <v>5.0374732598325686E-2</v>
      </c>
      <c r="G14" s="33">
        <v>18809.689999999999</v>
      </c>
      <c r="H14" s="34">
        <f t="shared" si="3"/>
        <v>18809.689999999999</v>
      </c>
      <c r="I14" s="35">
        <f t="shared" si="1"/>
        <v>1190.3100000000013</v>
      </c>
      <c r="J14" s="35">
        <f>F14*I23</f>
        <v>1049.3424535779211</v>
      </c>
      <c r="K14" s="24">
        <f t="shared" si="2"/>
        <v>5.0000011961922476E-2</v>
      </c>
    </row>
    <row r="15" spans="1:11" x14ac:dyDescent="0.25">
      <c r="A15" s="28" t="s">
        <v>17</v>
      </c>
      <c r="B15" s="29">
        <v>0</v>
      </c>
      <c r="C15" s="30" t="s">
        <v>11</v>
      </c>
      <c r="D15" s="31">
        <v>40000</v>
      </c>
      <c r="E15" s="32">
        <v>40000</v>
      </c>
      <c r="F15" s="24">
        <f t="shared" si="0"/>
        <v>0.10074946519665137</v>
      </c>
      <c r="G15" s="33">
        <v>37619.369999999995</v>
      </c>
      <c r="H15" s="34">
        <f t="shared" si="3"/>
        <v>37619.369999999995</v>
      </c>
      <c r="I15" s="35">
        <f t="shared" si="1"/>
        <v>2380.6300000000047</v>
      </c>
      <c r="J15" s="35">
        <f>F15*I23</f>
        <v>2098.6849071558422</v>
      </c>
      <c r="K15" s="24">
        <f t="shared" si="2"/>
        <v>9.9999997341794974E-2</v>
      </c>
    </row>
    <row r="16" spans="1:11" x14ac:dyDescent="0.25">
      <c r="A16" s="28" t="s">
        <v>18</v>
      </c>
      <c r="B16" s="29">
        <v>0</v>
      </c>
      <c r="C16" s="30" t="s">
        <v>11</v>
      </c>
      <c r="D16" s="31">
        <v>20000</v>
      </c>
      <c r="E16" s="32">
        <v>20000</v>
      </c>
      <c r="F16" s="24">
        <f t="shared" si="0"/>
        <v>5.0374732598325686E-2</v>
      </c>
      <c r="G16" s="33">
        <v>18809.689999999999</v>
      </c>
      <c r="H16" s="34">
        <f t="shared" si="3"/>
        <v>18809.689999999999</v>
      </c>
      <c r="I16" s="35">
        <f t="shared" si="1"/>
        <v>1190.3100000000013</v>
      </c>
      <c r="J16" s="35">
        <f>F16*I23</f>
        <v>1049.3424535779211</v>
      </c>
      <c r="K16" s="24">
        <f t="shared" si="2"/>
        <v>5.0000011961922476E-2</v>
      </c>
    </row>
    <row r="17" spans="1:11" x14ac:dyDescent="0.25">
      <c r="A17" s="28" t="s">
        <v>19</v>
      </c>
      <c r="B17" s="29">
        <v>0</v>
      </c>
      <c r="C17" s="30" t="s">
        <v>11</v>
      </c>
      <c r="D17" s="31">
        <v>10000</v>
      </c>
      <c r="E17" s="32">
        <v>10000</v>
      </c>
      <c r="F17" s="24">
        <f t="shared" si="0"/>
        <v>2.5187366299162843E-2</v>
      </c>
      <c r="G17" s="33">
        <v>9404.840000000002</v>
      </c>
      <c r="H17" s="34">
        <f t="shared" si="3"/>
        <v>9404.840000000002</v>
      </c>
      <c r="I17" s="35">
        <f t="shared" si="1"/>
        <v>595.15999999999804</v>
      </c>
      <c r="J17" s="35">
        <f>F17*I23</f>
        <v>524.67122678896055</v>
      </c>
      <c r="K17" s="24">
        <f t="shared" si="2"/>
        <v>2.4999992689936256E-2</v>
      </c>
    </row>
    <row r="18" spans="1:11" x14ac:dyDescent="0.25">
      <c r="A18" s="28" t="s">
        <v>20</v>
      </c>
      <c r="B18" s="29">
        <v>0</v>
      </c>
      <c r="C18" s="30">
        <v>860</v>
      </c>
      <c r="D18" s="31">
        <v>20000</v>
      </c>
      <c r="E18" s="32">
        <v>20000</v>
      </c>
      <c r="F18" s="24">
        <f t="shared" si="0"/>
        <v>5.0374732598325686E-2</v>
      </c>
      <c r="G18" s="33">
        <v>18809.689999999999</v>
      </c>
      <c r="H18" s="34">
        <f t="shared" si="3"/>
        <v>18809.689999999999</v>
      </c>
      <c r="I18" s="35">
        <f t="shared" si="1"/>
        <v>1190.3100000000013</v>
      </c>
      <c r="J18" s="35">
        <f>F18*I23</f>
        <v>1049.3424535779211</v>
      </c>
      <c r="K18" s="24">
        <f t="shared" si="2"/>
        <v>5.0000011961922476E-2</v>
      </c>
    </row>
    <row r="19" spans="1:11" x14ac:dyDescent="0.25">
      <c r="A19" s="28" t="s">
        <v>21</v>
      </c>
      <c r="B19" s="29">
        <v>0</v>
      </c>
      <c r="C19" s="30" t="s">
        <v>11</v>
      </c>
      <c r="D19" s="31">
        <v>15000</v>
      </c>
      <c r="E19" s="32">
        <v>15000</v>
      </c>
      <c r="F19" s="24">
        <f t="shared" si="0"/>
        <v>3.7781049448744261E-2</v>
      </c>
      <c r="G19" s="33">
        <v>14107.26</v>
      </c>
      <c r="H19" s="34">
        <f t="shared" si="3"/>
        <v>14107.26</v>
      </c>
      <c r="I19" s="35">
        <f t="shared" si="1"/>
        <v>892.73999999999978</v>
      </c>
      <c r="J19" s="35">
        <f>F19*I23</f>
        <v>787.00684018344077</v>
      </c>
      <c r="K19" s="24">
        <f t="shared" si="2"/>
        <v>3.7499989034904375E-2</v>
      </c>
    </row>
    <row r="20" spans="1:11" x14ac:dyDescent="0.25">
      <c r="A20" s="28" t="s">
        <v>22</v>
      </c>
      <c r="B20" s="29">
        <v>0</v>
      </c>
      <c r="C20" s="30" t="s">
        <v>11</v>
      </c>
      <c r="D20" s="31">
        <v>20000</v>
      </c>
      <c r="E20" s="32">
        <v>20000</v>
      </c>
      <c r="F20" s="24">
        <f t="shared" si="0"/>
        <v>5.0374732598325686E-2</v>
      </c>
      <c r="G20" s="33">
        <v>18809.689999999999</v>
      </c>
      <c r="H20" s="34">
        <f t="shared" si="3"/>
        <v>18809.689999999999</v>
      </c>
      <c r="I20" s="35">
        <f t="shared" si="1"/>
        <v>1190.3100000000013</v>
      </c>
      <c r="J20" s="35">
        <f>F20*I23</f>
        <v>1049.3424535779211</v>
      </c>
      <c r="K20" s="24">
        <f t="shared" si="2"/>
        <v>5.0000011961922476E-2</v>
      </c>
    </row>
    <row r="21" spans="1:11" x14ac:dyDescent="0.25">
      <c r="A21" s="28" t="s">
        <v>23</v>
      </c>
      <c r="B21" s="29">
        <v>0</v>
      </c>
      <c r="C21" s="30" t="s">
        <v>24</v>
      </c>
      <c r="D21" s="31">
        <v>0</v>
      </c>
      <c r="E21" s="32">
        <v>13024.21</v>
      </c>
      <c r="F21" s="24">
        <f t="shared" si="0"/>
        <v>3.2804554802721965E-2</v>
      </c>
      <c r="G21" s="36">
        <v>13024.21</v>
      </c>
      <c r="H21" s="34">
        <f t="shared" si="3"/>
        <v>13024.21</v>
      </c>
      <c r="I21" s="35">
        <f t="shared" si="1"/>
        <v>0</v>
      </c>
      <c r="J21" s="35">
        <f>F21*I23</f>
        <v>683.34282386570476</v>
      </c>
      <c r="K21" s="24">
        <f t="shared" si="2"/>
        <v>3.4621020112218244E-2</v>
      </c>
    </row>
    <row r="22" spans="1:11" x14ac:dyDescent="0.25">
      <c r="A22" s="28" t="s">
        <v>23</v>
      </c>
      <c r="B22" s="29">
        <v>0</v>
      </c>
      <c r="C22" s="30" t="s">
        <v>11</v>
      </c>
      <c r="D22" s="31">
        <v>50000</v>
      </c>
      <c r="E22" s="32">
        <v>34000</v>
      </c>
      <c r="F22" s="24">
        <f t="shared" si="0"/>
        <v>8.5637045417153668E-2</v>
      </c>
      <c r="G22" s="36">
        <v>34000</v>
      </c>
      <c r="H22" s="34">
        <f t="shared" si="3"/>
        <v>34000</v>
      </c>
      <c r="I22" s="35">
        <f t="shared" si="1"/>
        <v>0</v>
      </c>
      <c r="J22" s="35">
        <f>F22*I23</f>
        <v>1783.8821710824659</v>
      </c>
      <c r="K22" s="24">
        <f t="shared" si="2"/>
        <v>9.0378969919512983E-2</v>
      </c>
    </row>
    <row r="23" spans="1:11" x14ac:dyDescent="0.25">
      <c r="A23" s="28"/>
      <c r="B23" s="37">
        <f>SUM(B9:B22)</f>
        <v>0</v>
      </c>
      <c r="C23" s="38"/>
      <c r="D23" s="39">
        <f>SUM(D9:D22)</f>
        <v>400000</v>
      </c>
      <c r="E23" s="39">
        <f>SUM(E9:E22)</f>
        <v>397024.44</v>
      </c>
      <c r="F23" s="40">
        <f>SUM(F9:F22)</f>
        <v>1</v>
      </c>
      <c r="G23" s="41">
        <f>SUM(G9:G22)</f>
        <v>376193.71000000008</v>
      </c>
      <c r="H23" s="41">
        <f t="shared" ref="H23" si="4">SUM(H9:H22)</f>
        <v>376193.71000000008</v>
      </c>
      <c r="I23" s="41">
        <f>SUM(I9:I22)</f>
        <v>20830.730000000007</v>
      </c>
      <c r="J23" s="41">
        <f>SUM(J9:J22)</f>
        <v>20830.730000000003</v>
      </c>
      <c r="K23" s="42">
        <f t="shared" ref="K23" si="5">SUM(K9:K22)</f>
        <v>0.99999999999999989</v>
      </c>
    </row>
    <row r="24" spans="1:11" x14ac:dyDescent="0.25">
      <c r="A24" s="43" t="s">
        <v>25</v>
      </c>
      <c r="C24" s="11"/>
      <c r="F24" s="4"/>
      <c r="K24" s="5"/>
    </row>
    <row r="25" spans="1:11" x14ac:dyDescent="0.25">
      <c r="G25" s="46">
        <f>F9*(E9-G9)</f>
        <v>1499.0462551877129</v>
      </c>
      <c r="I25" s="5"/>
      <c r="J25" s="5"/>
      <c r="K25" s="44"/>
    </row>
  </sheetData>
  <mergeCells count="6">
    <mergeCell ref="F7:F8"/>
    <mergeCell ref="A1:B1"/>
    <mergeCell ref="A2:B2"/>
    <mergeCell ref="A7:A8"/>
    <mergeCell ref="B7:B8"/>
    <mergeCell ref="C7:C8"/>
  </mergeCells>
  <conditionalFormatting sqref="B23">
    <cfRule type="cellIs" dxfId="0" priority="1" stopIfTrue="1" operator="notEqual">
      <formula>$E$23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</vt:lpstr>
      <vt:lpstr>Backup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debra.rinderknecht</dc:creator>
  <cp:lastModifiedBy>Sergeson, Patricia (FHWA)</cp:lastModifiedBy>
  <dcterms:created xsi:type="dcterms:W3CDTF">2011-08-11T15:02:45Z</dcterms:created>
  <dcterms:modified xsi:type="dcterms:W3CDTF">2024-09-05T13:59:54Z</dcterms:modified>
</cp:coreProperties>
</file>