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283)--Saad--Solicit 1331\"/>
    </mc:Choice>
  </mc:AlternateContent>
  <xr:revisionPtr revIDLastSave="0" documentId="8_{C9137134-8C10-40F8-A058-5AFC0BBF1DDD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I15" i="1"/>
  <c r="K14" i="1"/>
  <c r="I14" i="1"/>
  <c r="K13" i="1"/>
  <c r="I13" i="1"/>
  <c r="J17" i="1"/>
  <c r="L14" i="1" s="1"/>
  <c r="G17" i="1"/>
  <c r="E17" i="1"/>
  <c r="D17" i="1"/>
  <c r="F14" i="1" s="1"/>
  <c r="B17" i="1"/>
  <c r="K12" i="1"/>
  <c r="I12" i="1"/>
  <c r="K11" i="1"/>
  <c r="I11" i="1"/>
  <c r="K10" i="1"/>
  <c r="I10" i="1"/>
  <c r="K9" i="1"/>
  <c r="F13" i="1" l="1"/>
  <c r="L15" i="1"/>
  <c r="F15" i="1"/>
  <c r="L13" i="1"/>
  <c r="L10" i="1"/>
  <c r="K17" i="1"/>
  <c r="L11" i="1"/>
  <c r="L9" i="1"/>
  <c r="L12" i="1"/>
  <c r="F11" i="1"/>
  <c r="F9" i="1"/>
  <c r="F10" i="1"/>
  <c r="H17" i="1"/>
  <c r="F12" i="1"/>
  <c r="I9" i="1"/>
  <c r="I17" i="1" s="1"/>
  <c r="L17" i="1" l="1"/>
  <c r="F17" i="1"/>
</calcChain>
</file>

<file path=xl/sharedStrings.xml><?xml version="1.0" encoding="utf-8"?>
<sst xmlns="http://schemas.openxmlformats.org/spreadsheetml/2006/main" count="30" uniqueCount="30">
  <si>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</si>
  <si>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</si>
  <si>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</si>
  <si>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</si>
  <si>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</si>
  <si>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</si>
  <si>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</si>
  <si>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</si>
  <si>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</si>
  <si>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</si>
  <si>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</si>
  <si>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</si>
  <si>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</si>
  <si>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Note:</t>
  </si>
  <si>
    <t>Project Manager: Ping Lu</t>
  </si>
  <si>
    <t>Project No.: TPF-5(283)</t>
  </si>
  <si>
    <t>as of 6/23/23</t>
  </si>
  <si>
    <t>PA</t>
  </si>
  <si>
    <t>IA</t>
  </si>
  <si>
    <t>MN</t>
  </si>
  <si>
    <t>OR</t>
  </si>
  <si>
    <t>NC</t>
  </si>
  <si>
    <t>WI</t>
  </si>
  <si>
    <t>GA</t>
  </si>
  <si>
    <t xml:space="preserve">The Resource Center obligated TPF funds directly to contract DTFH6117C00011. </t>
  </si>
  <si>
    <t>HRDI then obligated that amount to DTFH6117C00011.</t>
  </si>
  <si>
    <t>All TPF funding was invoiced under DTFH6117C00011.</t>
  </si>
  <si>
    <t>$0 remaining balance on DTFH6117C00011.</t>
  </si>
  <si>
    <r>
      <t>States sent all above funding directly to the</t>
    </r>
    <r>
      <rPr>
        <b/>
        <sz val="14"/>
        <color rgb="FFFF0000"/>
        <rFont val="Times New Roman"/>
        <family val="1"/>
      </rPr>
      <t xml:space="preserve"> </t>
    </r>
    <r>
      <rPr>
        <sz val="14"/>
        <rFont val="Times New Roman"/>
        <family val="1"/>
      </rPr>
      <t xml:space="preserve">Resource Center, beginning in 2013. </t>
    </r>
  </si>
  <si>
    <t xml:space="preserve">On 3/24/2020, the Resource Center transfered all unobligated TPF 5(283) funding ($327,652.26) to TFHRC/HRDI.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</si>
</sst>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  <font>
      <b/>
      <sz val="11"/>
      <color rgb="FF002060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10" fontId="3" fillId="0" borderId="4" xfId="0" applyNumberFormat="1" applyFont="1" applyFill="1" applyBorder="1" applyAlignment="1">
      <alignment horizontal="right"/>
    </xf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70" zoomScaleNormal="70" workbookViewId="0">
      <selection activeCell="A23" sqref="A23:L23"/>
    </sheetView>
  </sheetViews>
  <sheetFormatPr defaultColWidth="9.140625" defaultRowHeight="15" x14ac:dyDescent="0.25"/>
  <cols>
    <col min="1" max="1" width="28.28515625" style="6" customWidth="1"/>
    <col min="2" max="2" width="14.42578125" style="6" customWidth="1"/>
    <col min="3" max="3" width="12.28515625" style="6" customWidth="1"/>
    <col min="4" max="4" width="17.5703125" style="6" customWidth="1"/>
    <col min="5" max="5" width="17.85546875" style="6" bestFit="1" customWidth="1"/>
    <col min="6" max="6" width="14.85546875" style="6" customWidth="1"/>
    <col min="7" max="7" width="17.42578125" style="6" customWidth="1"/>
    <col min="8" max="8" width="17.85546875" style="6" customWidth="1"/>
    <col min="9" max="9" width="14.28515625" style="6" customWidth="1"/>
    <col min="10" max="10" width="21.140625" style="6" customWidth="1"/>
    <col min="11" max="11" width="13.7109375" style="6" customWidth="1"/>
    <col min="12" max="12" width="17.85546875" style="6" customWidth="1"/>
    <col min="13" max="16384" width="9.140625" style="6"/>
  </cols>
  <sheetData>
    <row r="1" spans="1:13" x14ac:dyDescent="0.25">
      <c r="A1" s="65" t="s">
        <v>15</v>
      </c>
      <c r="B1" s="66"/>
      <c r="C1" s="1"/>
      <c r="D1" s="2"/>
      <c r="E1" s="3"/>
      <c r="F1" s="4"/>
      <c r="G1" s="3"/>
      <c r="H1" s="3"/>
      <c r="I1" s="3"/>
      <c r="J1" s="3"/>
      <c r="K1" s="5"/>
    </row>
    <row r="2" spans="1:13" x14ac:dyDescent="0.25">
      <c r="A2" s="65" t="s">
        <v>14</v>
      </c>
      <c r="B2" s="66"/>
      <c r="C2" s="7"/>
      <c r="D2" s="8"/>
      <c r="E2" s="9"/>
      <c r="F2" s="10"/>
      <c r="G2" s="3"/>
      <c r="H2" s="3"/>
      <c r="I2" s="11"/>
      <c r="J2" s="9"/>
      <c r="K2" s="5"/>
    </row>
    <row r="3" spans="1:13" x14ac:dyDescent="0.25">
      <c r="A3" s="12" t="s">
        <v>16</v>
      </c>
      <c r="B3" s="13"/>
      <c r="C3" s="7"/>
      <c r="D3" s="8"/>
      <c r="E3" s="9"/>
      <c r="F3" s="10"/>
      <c r="G3" s="3"/>
      <c r="H3" s="3"/>
      <c r="I3" s="11"/>
      <c r="J3" s="9"/>
      <c r="K3" s="5"/>
    </row>
    <row r="4" spans="1:13" x14ac:dyDescent="0.25">
      <c r="B4" s="14"/>
      <c r="C4" s="7"/>
      <c r="D4" s="8"/>
      <c r="E4" s="9"/>
      <c r="F4" s="10"/>
      <c r="G4" s="3"/>
      <c r="H4" s="3"/>
      <c r="I4" s="11"/>
      <c r="J4" s="9"/>
      <c r="K4" s="5"/>
    </row>
    <row r="5" spans="1:13" x14ac:dyDescent="0.2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3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25">
      <c r="A7" s="67" t="s">
        <v>1</v>
      </c>
      <c r="B7" s="63" t="s">
        <v>2</v>
      </c>
      <c r="C7" s="63" t="s">
        <v>3</v>
      </c>
      <c r="D7" s="22"/>
      <c r="E7" s="22"/>
      <c r="F7" s="63" t="s">
        <v>4</v>
      </c>
      <c r="G7" s="23" t="s">
        <v>5</v>
      </c>
      <c r="H7" s="24"/>
      <c r="I7" s="25"/>
      <c r="J7" s="24"/>
      <c r="K7" s="24"/>
      <c r="L7" s="24"/>
    </row>
    <row r="8" spans="1:13" ht="42.75" customHeight="1" thickBot="1" x14ac:dyDescent="0.3">
      <c r="A8" s="68"/>
      <c r="B8" s="64"/>
      <c r="C8" s="64"/>
      <c r="D8" s="26" t="s">
        <v>6</v>
      </c>
      <c r="E8" s="26" t="s">
        <v>7</v>
      </c>
      <c r="F8" s="64"/>
      <c r="G8" s="27">
        <v>1190000</v>
      </c>
      <c r="H8" s="28" t="s">
        <v>8</v>
      </c>
      <c r="I8" s="29" t="s">
        <v>9</v>
      </c>
      <c r="J8" s="28" t="s">
        <v>10</v>
      </c>
      <c r="K8" s="28" t="s">
        <v>11</v>
      </c>
      <c r="L8" s="28" t="s">
        <v>12</v>
      </c>
    </row>
    <row r="9" spans="1:13" x14ac:dyDescent="0.25">
      <c r="A9" s="59" t="s">
        <v>17</v>
      </c>
      <c r="B9" s="30">
        <v>0</v>
      </c>
      <c r="C9" s="41"/>
      <c r="D9" s="32">
        <v>90000</v>
      </c>
      <c r="E9" s="33">
        <v>90000</v>
      </c>
      <c r="F9" s="34">
        <f>D9/$D$17</f>
        <v>7.5630252100840331E-2</v>
      </c>
      <c r="G9" s="35">
        <v>90000</v>
      </c>
      <c r="H9" s="36">
        <v>90000</v>
      </c>
      <c r="I9" s="37">
        <f t="shared" ref="I9:I12" si="0">E9-H9</f>
        <v>0</v>
      </c>
      <c r="J9" s="35">
        <v>90000</v>
      </c>
      <c r="K9" s="36">
        <f>+J9-G9</f>
        <v>0</v>
      </c>
      <c r="L9" s="38">
        <f>+J9/$J$17</f>
        <v>7.5630252100840331E-2</v>
      </c>
    </row>
    <row r="10" spans="1:13" x14ac:dyDescent="0.25">
      <c r="A10" s="59" t="s">
        <v>18</v>
      </c>
      <c r="B10" s="40">
        <v>0</v>
      </c>
      <c r="C10" s="31"/>
      <c r="D10" s="42">
        <v>175000</v>
      </c>
      <c r="E10" s="43">
        <v>175000</v>
      </c>
      <c r="F10" s="44">
        <f>D10/$D$17</f>
        <v>0.14705882352941177</v>
      </c>
      <c r="G10" s="45">
        <v>175000</v>
      </c>
      <c r="H10" s="46">
        <v>175000</v>
      </c>
      <c r="I10" s="47">
        <f t="shared" si="0"/>
        <v>0</v>
      </c>
      <c r="J10" s="45">
        <v>175000</v>
      </c>
      <c r="K10" s="46">
        <f t="shared" ref="K10:K12" si="1">+J10-G10</f>
        <v>0</v>
      </c>
      <c r="L10" s="48">
        <f>+J10/$J$17</f>
        <v>0.14705882352941177</v>
      </c>
    </row>
    <row r="11" spans="1:13" x14ac:dyDescent="0.25">
      <c r="A11" s="59" t="s">
        <v>19</v>
      </c>
      <c r="B11" s="40">
        <v>0</v>
      </c>
      <c r="C11" s="31"/>
      <c r="D11" s="42">
        <v>250000</v>
      </c>
      <c r="E11" s="43">
        <v>250000</v>
      </c>
      <c r="F11" s="44">
        <f>D11/$D$17</f>
        <v>0.21008403361344538</v>
      </c>
      <c r="G11" s="45">
        <v>250000</v>
      </c>
      <c r="H11" s="46">
        <v>250000</v>
      </c>
      <c r="I11" s="47">
        <f t="shared" si="0"/>
        <v>0</v>
      </c>
      <c r="J11" s="45">
        <v>250000</v>
      </c>
      <c r="K11" s="46">
        <f t="shared" si="1"/>
        <v>0</v>
      </c>
      <c r="L11" s="48">
        <f>+J11/$J$17</f>
        <v>0.21008403361344538</v>
      </c>
    </row>
    <row r="12" spans="1:13" x14ac:dyDescent="0.25">
      <c r="A12" s="59" t="s">
        <v>20</v>
      </c>
      <c r="B12" s="40">
        <v>0</v>
      </c>
      <c r="C12" s="41"/>
      <c r="D12" s="42">
        <v>25000</v>
      </c>
      <c r="E12" s="43">
        <v>25000</v>
      </c>
      <c r="F12" s="44">
        <f>D12/$D$17</f>
        <v>2.100840336134454E-2</v>
      </c>
      <c r="G12" s="45">
        <v>25000</v>
      </c>
      <c r="H12" s="46">
        <v>25000</v>
      </c>
      <c r="I12" s="47">
        <f t="shared" si="0"/>
        <v>0</v>
      </c>
      <c r="J12" s="45">
        <v>25000</v>
      </c>
      <c r="K12" s="46">
        <f t="shared" si="1"/>
        <v>0</v>
      </c>
      <c r="L12" s="48">
        <f>+J12/$J$17</f>
        <v>2.100840336134454E-2</v>
      </c>
    </row>
    <row r="13" spans="1:13" x14ac:dyDescent="0.25">
      <c r="A13" s="59" t="s">
        <v>21</v>
      </c>
      <c r="B13" s="40">
        <v>0</v>
      </c>
      <c r="C13" s="41"/>
      <c r="D13" s="42">
        <v>200000</v>
      </c>
      <c r="E13" s="43">
        <v>200000</v>
      </c>
      <c r="F13" s="44">
        <f t="shared" ref="F13:F14" si="2">D13/$D$17</f>
        <v>0.16806722689075632</v>
      </c>
      <c r="G13" s="45">
        <v>200000</v>
      </c>
      <c r="H13" s="46">
        <v>200000</v>
      </c>
      <c r="I13" s="47">
        <f t="shared" ref="I13:I14" si="3">E13-H13</f>
        <v>0</v>
      </c>
      <c r="J13" s="45">
        <v>200000</v>
      </c>
      <c r="K13" s="46">
        <f t="shared" ref="K13:K14" si="4">+J13-G13</f>
        <v>0</v>
      </c>
      <c r="L13" s="48">
        <f t="shared" ref="L13:L14" si="5">+J13/$J$17</f>
        <v>0.16806722689075632</v>
      </c>
    </row>
    <row r="14" spans="1:13" x14ac:dyDescent="0.25">
      <c r="A14" s="59" t="s">
        <v>22</v>
      </c>
      <c r="B14" s="40">
        <v>0</v>
      </c>
      <c r="C14" s="41"/>
      <c r="D14" s="42">
        <v>200000</v>
      </c>
      <c r="E14" s="43">
        <v>200000</v>
      </c>
      <c r="F14" s="44">
        <f t="shared" si="2"/>
        <v>0.16806722689075632</v>
      </c>
      <c r="G14" s="45">
        <v>200000</v>
      </c>
      <c r="H14" s="46">
        <v>200000</v>
      </c>
      <c r="I14" s="47">
        <f t="shared" si="3"/>
        <v>0</v>
      </c>
      <c r="J14" s="45">
        <v>200000</v>
      </c>
      <c r="K14" s="46">
        <f t="shared" si="4"/>
        <v>0</v>
      </c>
      <c r="L14" s="48">
        <f t="shared" si="5"/>
        <v>0.16806722689075632</v>
      </c>
    </row>
    <row r="15" spans="1:13" x14ac:dyDescent="0.25">
      <c r="A15" s="59" t="s">
        <v>23</v>
      </c>
      <c r="B15" s="40">
        <v>0</v>
      </c>
      <c r="C15" s="41"/>
      <c r="D15" s="42">
        <v>250000</v>
      </c>
      <c r="E15" s="43">
        <v>250000</v>
      </c>
      <c r="F15" s="44">
        <f t="shared" ref="F15" si="6">D15/$D$17</f>
        <v>0.21008403361344538</v>
      </c>
      <c r="G15" s="45">
        <v>250000</v>
      </c>
      <c r="H15" s="46">
        <v>250000</v>
      </c>
      <c r="I15" s="47">
        <f t="shared" ref="I15" si="7">E15-H15</f>
        <v>0</v>
      </c>
      <c r="J15" s="45">
        <v>250000</v>
      </c>
      <c r="K15" s="46">
        <f t="shared" ref="K15" si="8">+J15-G15</f>
        <v>0</v>
      </c>
      <c r="L15" s="48">
        <f t="shared" ref="L15" si="9">+J15/$J$17</f>
        <v>0.21008403361344538</v>
      </c>
    </row>
    <row r="16" spans="1:13" x14ac:dyDescent="0.25">
      <c r="A16" s="60"/>
      <c r="B16" s="40"/>
      <c r="C16" s="41"/>
      <c r="D16" s="42"/>
      <c r="E16" s="43"/>
      <c r="F16" s="44"/>
      <c r="G16" s="45"/>
      <c r="H16" s="46"/>
      <c r="I16" s="47"/>
      <c r="J16" s="45"/>
      <c r="K16" s="46"/>
      <c r="L16" s="48"/>
    </row>
    <row r="17" spans="1:12" x14ac:dyDescent="0.25">
      <c r="A17" s="39"/>
      <c r="B17" s="49">
        <f>SUM(B9:B16)</f>
        <v>0</v>
      </c>
      <c r="C17" s="50"/>
      <c r="D17" s="51">
        <f t="shared" ref="D17:L17" si="10">SUM(D9:D16)</f>
        <v>1190000</v>
      </c>
      <c r="E17" s="51">
        <f t="shared" si="10"/>
        <v>1190000</v>
      </c>
      <c r="F17" s="52">
        <f t="shared" si="10"/>
        <v>1</v>
      </c>
      <c r="G17" s="53">
        <f t="shared" si="10"/>
        <v>1190000</v>
      </c>
      <c r="H17" s="53">
        <f t="shared" si="10"/>
        <v>1190000</v>
      </c>
      <c r="I17" s="53">
        <f t="shared" si="10"/>
        <v>0</v>
      </c>
      <c r="J17" s="54">
        <f t="shared" si="10"/>
        <v>1190000</v>
      </c>
      <c r="K17" s="55">
        <f t="shared" si="10"/>
        <v>0</v>
      </c>
      <c r="L17" s="56">
        <f t="shared" si="10"/>
        <v>1</v>
      </c>
    </row>
    <row r="18" spans="1:12" x14ac:dyDescent="0.25">
      <c r="A18" s="58" t="s">
        <v>13</v>
      </c>
      <c r="B18" s="57"/>
      <c r="C18" s="20"/>
      <c r="D18" s="3"/>
      <c r="E18" s="3"/>
      <c r="F18" s="4"/>
      <c r="G18" s="3"/>
      <c r="H18" s="3"/>
      <c r="I18" s="3"/>
      <c r="J18" s="3"/>
      <c r="K18" s="3"/>
      <c r="L18" s="5"/>
    </row>
    <row r="19" spans="1:12" s="3" customFormat="1" ht="18.75" x14ac:dyDescent="0.25">
      <c r="A19" s="61" t="s">
        <v>28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2" s="3" customFormat="1" ht="18.75" x14ac:dyDescent="0.25">
      <c r="A20" s="61" t="s">
        <v>24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2" ht="18.75" x14ac:dyDescent="0.25">
      <c r="A21" s="61" t="s">
        <v>29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 ht="18.75" x14ac:dyDescent="0.25">
      <c r="A22" s="61" t="s">
        <v>25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ht="18.75" x14ac:dyDescent="0.25">
      <c r="A23" s="61" t="s">
        <v>26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 ht="18.75" x14ac:dyDescent="0.25">
      <c r="A24" s="61" t="s">
        <v>27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</sheetData>
  <mergeCells count="12">
    <mergeCell ref="A19:L19"/>
    <mergeCell ref="F7:F8"/>
    <mergeCell ref="A1:B1"/>
    <mergeCell ref="A2:B2"/>
    <mergeCell ref="A7:A8"/>
    <mergeCell ref="B7:B8"/>
    <mergeCell ref="C7:C8"/>
    <mergeCell ref="A20:L20"/>
    <mergeCell ref="A21:L21"/>
    <mergeCell ref="A22:L22"/>
    <mergeCell ref="A23:L23"/>
    <mergeCell ref="A24:L24"/>
  </mergeCells>
  <conditionalFormatting sqref="B17">
    <cfRule type="cellIs" dxfId="0" priority="1" stopIfTrue="1" operator="notEqual">
      <formula>$E$17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dcterms:created xsi:type="dcterms:W3CDTF">2011-08-11T15:02:45Z</dcterms:created>
  <dcterms:modified xsi:type="dcterms:W3CDTF">2024-02-27T22:43:27Z</dcterms:modified>
</cp:coreProperties>
</file>