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HRTM-10\POOLED FUND\A - Complete List of Pooled Fund Projects\TPF &amp; SPR Projects\TPF-5(330)--Ohio--Solicit#1382\"/>
    </mc:Choice>
  </mc:AlternateContent>
  <xr:revisionPtr revIDLastSave="0" documentId="8_{365054A3-F85E-4223-B8A6-A610FDAEB479}" xr6:coauthVersionLast="47" xr6:coauthVersionMax="47" xr10:uidLastSave="{00000000-0000-0000-0000-000000000000}"/>
  <bookViews>
    <workbookView xWindow="28680" yWindow="-120" windowWidth="25440" windowHeight="15390" xr2:uid="{A7D579C9-E60C-4682-AD1F-8471DFD01F97}"/>
  </bookViews>
  <sheets>
    <sheet name="based on FHWA Transfers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2" i="4" l="1"/>
  <c r="K32" i="4"/>
  <c r="D32" i="4"/>
  <c r="C32" i="4"/>
  <c r="E30" i="4" s="1"/>
  <c r="E13" i="4" l="1"/>
  <c r="H13" i="4" s="1"/>
  <c r="E19" i="4"/>
  <c r="F19" i="4" s="1"/>
  <c r="G19" i="4" s="1"/>
  <c r="I19" i="4" s="1"/>
  <c r="J19" i="4" s="1"/>
  <c r="M19" i="4" s="1"/>
  <c r="E11" i="4"/>
  <c r="F11" i="4" s="1"/>
  <c r="G11" i="4" s="1"/>
  <c r="I11" i="4" s="1"/>
  <c r="J11" i="4" s="1"/>
  <c r="M11" i="4" s="1"/>
  <c r="E12" i="4"/>
  <c r="H12" i="4" s="1"/>
  <c r="E24" i="4"/>
  <c r="E16" i="4"/>
  <c r="E28" i="4"/>
  <c r="H28" i="4" s="1"/>
  <c r="E29" i="4"/>
  <c r="H29" i="4" s="1"/>
  <c r="E20" i="4"/>
  <c r="H20" i="4" s="1"/>
  <c r="E21" i="4"/>
  <c r="F21" i="4" s="1"/>
  <c r="G21" i="4" s="1"/>
  <c r="I21" i="4" s="1"/>
  <c r="J21" i="4" s="1"/>
  <c r="M21" i="4" s="1"/>
  <c r="H30" i="4"/>
  <c r="F30" i="4"/>
  <c r="G30" i="4" s="1"/>
  <c r="I30" i="4" s="1"/>
  <c r="J30" i="4" s="1"/>
  <c r="M30" i="4" s="1"/>
  <c r="E27" i="4"/>
  <c r="E18" i="4"/>
  <c r="E26" i="4"/>
  <c r="E10" i="4"/>
  <c r="E17" i="4"/>
  <c r="E25" i="4"/>
  <c r="E31" i="4"/>
  <c r="E15" i="4"/>
  <c r="E23" i="4"/>
  <c r="E14" i="4"/>
  <c r="E22" i="4"/>
  <c r="F12" i="4" l="1"/>
  <c r="G12" i="4" s="1"/>
  <c r="I12" i="4" s="1"/>
  <c r="J12" i="4" s="1"/>
  <c r="M12" i="4" s="1"/>
  <c r="F13" i="4"/>
  <c r="G13" i="4" s="1"/>
  <c r="I13" i="4" s="1"/>
  <c r="J13" i="4" s="1"/>
  <c r="M13" i="4" s="1"/>
  <c r="H21" i="4"/>
  <c r="H11" i="4"/>
  <c r="F29" i="4"/>
  <c r="G29" i="4" s="1"/>
  <c r="I29" i="4" s="1"/>
  <c r="J29" i="4" s="1"/>
  <c r="M29" i="4" s="1"/>
  <c r="F28" i="4"/>
  <c r="G28" i="4" s="1"/>
  <c r="I28" i="4" s="1"/>
  <c r="J28" i="4" s="1"/>
  <c r="M28" i="4" s="1"/>
  <c r="H19" i="4"/>
  <c r="F16" i="4"/>
  <c r="G16" i="4" s="1"/>
  <c r="I16" i="4" s="1"/>
  <c r="J16" i="4" s="1"/>
  <c r="M16" i="4" s="1"/>
  <c r="H16" i="4"/>
  <c r="F24" i="4"/>
  <c r="G24" i="4" s="1"/>
  <c r="I24" i="4" s="1"/>
  <c r="J24" i="4" s="1"/>
  <c r="M24" i="4" s="1"/>
  <c r="H24" i="4"/>
  <c r="F20" i="4"/>
  <c r="G20" i="4" s="1"/>
  <c r="I20" i="4" s="1"/>
  <c r="J20" i="4" s="1"/>
  <c r="M20" i="4" s="1"/>
  <c r="F23" i="4"/>
  <c r="G23" i="4" s="1"/>
  <c r="I23" i="4" s="1"/>
  <c r="J23" i="4" s="1"/>
  <c r="M23" i="4" s="1"/>
  <c r="H23" i="4"/>
  <c r="H18" i="4"/>
  <c r="F18" i="4"/>
  <c r="G18" i="4" s="1"/>
  <c r="I18" i="4" s="1"/>
  <c r="J18" i="4" s="1"/>
  <c r="M18" i="4" s="1"/>
  <c r="F31" i="4"/>
  <c r="G31" i="4" s="1"/>
  <c r="I31" i="4" s="1"/>
  <c r="J31" i="4" s="1"/>
  <c r="M31" i="4" s="1"/>
  <c r="H31" i="4"/>
  <c r="H27" i="4"/>
  <c r="F27" i="4"/>
  <c r="G27" i="4" s="1"/>
  <c r="I27" i="4" s="1"/>
  <c r="J27" i="4" s="1"/>
  <c r="M27" i="4" s="1"/>
  <c r="H25" i="4"/>
  <c r="F25" i="4"/>
  <c r="G25" i="4" s="1"/>
  <c r="I25" i="4" s="1"/>
  <c r="J25" i="4" s="1"/>
  <c r="M25" i="4" s="1"/>
  <c r="E32" i="4"/>
  <c r="H10" i="4"/>
  <c r="F10" i="4"/>
  <c r="H17" i="4"/>
  <c r="F17" i="4"/>
  <c r="G17" i="4" s="1"/>
  <c r="I17" i="4" s="1"/>
  <c r="J17" i="4" s="1"/>
  <c r="M17" i="4" s="1"/>
  <c r="H22" i="4"/>
  <c r="F22" i="4"/>
  <c r="G22" i="4" s="1"/>
  <c r="I22" i="4" s="1"/>
  <c r="J22" i="4" s="1"/>
  <c r="M22" i="4" s="1"/>
  <c r="H26" i="4"/>
  <c r="F26" i="4"/>
  <c r="G26" i="4" s="1"/>
  <c r="I26" i="4" s="1"/>
  <c r="J26" i="4" s="1"/>
  <c r="M26" i="4" s="1"/>
  <c r="H14" i="4"/>
  <c r="F14" i="4"/>
  <c r="G14" i="4" s="1"/>
  <c r="I14" i="4" s="1"/>
  <c r="J14" i="4" s="1"/>
  <c r="M14" i="4" s="1"/>
  <c r="F15" i="4"/>
  <c r="G15" i="4" s="1"/>
  <c r="I15" i="4" s="1"/>
  <c r="J15" i="4" s="1"/>
  <c r="M15" i="4" s="1"/>
  <c r="H15" i="4"/>
  <c r="M32" i="4" l="1"/>
  <c r="G10" i="4"/>
  <c r="F32" i="4"/>
  <c r="H32" i="4"/>
  <c r="G32" i="4" l="1"/>
  <c r="I10" i="4"/>
  <c r="I32" i="4" l="1"/>
  <c r="J10" i="4"/>
  <c r="J32" i="4" s="1"/>
</calcChain>
</file>

<file path=xl/sharedStrings.xml><?xml version="1.0" encoding="utf-8"?>
<sst xmlns="http://schemas.openxmlformats.org/spreadsheetml/2006/main" count="62" uniqueCount="43">
  <si>
    <t>Note:</t>
  </si>
  <si>
    <t>Florida</t>
  </si>
  <si>
    <t>Illinois</t>
  </si>
  <si>
    <t>New York</t>
  </si>
  <si>
    <t>Texas</t>
  </si>
  <si>
    <t>Wisconsin</t>
  </si>
  <si>
    <t>Ohio</t>
  </si>
  <si>
    <t xml:space="preserve">Totals </t>
  </si>
  <si>
    <t xml:space="preserve">Amount Invoiced     </t>
  </si>
  <si>
    <t>Actual Expense % Per Partner</t>
  </si>
  <si>
    <t>Contribution Percentage Per Partner</t>
  </si>
  <si>
    <t>Total Expenditures Per Partner</t>
  </si>
  <si>
    <t>Remaining UDO/Unexpended balances will be transferred back to partners via form 1575 (State Led) or (1576) FHWA Led.</t>
  </si>
  <si>
    <t>Funds Transferred to Project Per Partner</t>
  </si>
  <si>
    <t>State/Partner</t>
  </si>
  <si>
    <t>Funds
Obligated</t>
  </si>
  <si>
    <t xml:space="preserve">UDO
Un-Expended Funds to be Returned to Partners </t>
  </si>
  <si>
    <t>Un-Delivered Orders
 Un-Expended Funds</t>
  </si>
  <si>
    <t>Program Code 
(e.g., L560)</t>
  </si>
  <si>
    <t>California</t>
  </si>
  <si>
    <t>Connecticut</t>
  </si>
  <si>
    <t>Louisiana</t>
  </si>
  <si>
    <t>Maine</t>
  </si>
  <si>
    <t>Maryland</t>
  </si>
  <si>
    <t>Michigan</t>
  </si>
  <si>
    <t>Missippi</t>
  </si>
  <si>
    <t>Missouri</t>
  </si>
  <si>
    <t>North Dakota</t>
  </si>
  <si>
    <t>Pennsylvania</t>
  </si>
  <si>
    <t>South Carolina</t>
  </si>
  <si>
    <t>Virginia</t>
  </si>
  <si>
    <t>Closeout Funding Spreadsheet - Pooled Fund Project: TPF-5(330)</t>
  </si>
  <si>
    <t>Lead Agency Contact:  Ohio Department of Transportation</t>
  </si>
  <si>
    <t xml:space="preserve">Washington - FIMIS </t>
  </si>
  <si>
    <t xml:space="preserve">Washington - CHECK </t>
  </si>
  <si>
    <t>Colorado - CHECK</t>
  </si>
  <si>
    <t xml:space="preserve">Minnesota - CHECK </t>
  </si>
  <si>
    <t>they owe</t>
  </si>
  <si>
    <t>As of 10-26-2023</t>
  </si>
  <si>
    <t>we owe</t>
  </si>
  <si>
    <t>Remaining Balance</t>
  </si>
  <si>
    <t xml:space="preserve">Funds Sent from ODOT </t>
  </si>
  <si>
    <t>Funds Partner Agencies RETURNED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</si>
</sst>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0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u/>
      <sz val="11"/>
      <name val="Times New Roman"/>
      <family val="1"/>
    </font>
    <font>
      <b/>
      <sz val="16"/>
      <color rgb="FF002060"/>
      <name val="Times New Roman"/>
      <family val="1"/>
    </font>
    <font>
      <b/>
      <sz val="11"/>
      <color rgb="FF002060"/>
      <name val="Calibri"/>
      <family val="2"/>
      <scheme val="minor"/>
    </font>
    <font>
      <b/>
      <sz val="11"/>
      <color rgb="FF002060"/>
      <name val="Times New Roman"/>
      <family val="1"/>
    </font>
    <font>
      <sz val="11"/>
      <color rgb="FF002060"/>
      <name val="Calibri"/>
      <family val="2"/>
      <scheme val="minor"/>
    </font>
    <font>
      <b/>
      <sz val="12"/>
      <color rgb="FF002060"/>
      <name val="Times New Roman"/>
      <family val="1"/>
    </font>
    <font>
      <sz val="12"/>
      <color rgb="FF002060"/>
      <name val="Calibri"/>
      <family val="2"/>
      <scheme val="minor"/>
    </font>
    <font>
      <b/>
      <sz val="11"/>
      <color rgb="FFFF0000"/>
      <name val="Times New Roman"/>
      <family val="1"/>
    </font>
    <font>
      <sz val="1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top"/>
    </xf>
    <xf numFmtId="10" fontId="2" fillId="0" borderId="3" xfId="0" applyNumberFormat="1" applyFont="1" applyBorder="1" applyAlignment="1">
      <alignment horizontal="right"/>
    </xf>
    <xf numFmtId="0" fontId="4" fillId="0" borderId="0" xfId="0" applyFont="1"/>
    <xf numFmtId="39" fontId="3" fillId="0" borderId="0" xfId="0" applyNumberFormat="1" applyFont="1"/>
    <xf numFmtId="43" fontId="3" fillId="3" borderId="3" xfId="1" applyFont="1" applyFill="1" applyBorder="1" applyAlignment="1">
      <alignment horizontal="right"/>
    </xf>
    <xf numFmtId="39" fontId="3" fillId="2" borderId="3" xfId="2" applyNumberFormat="1" applyFont="1" applyFill="1" applyBorder="1"/>
    <xf numFmtId="164" fontId="2" fillId="2" borderId="3" xfId="0" applyNumberFormat="1" applyFont="1" applyFill="1" applyBorder="1" applyAlignment="1">
      <alignment horizontal="right"/>
    </xf>
    <xf numFmtId="43" fontId="3" fillId="3" borderId="3" xfId="1" applyFont="1" applyFill="1" applyBorder="1"/>
    <xf numFmtId="164" fontId="2" fillId="3" borderId="3" xfId="0" applyNumberFormat="1" applyFont="1" applyFill="1" applyBorder="1" applyAlignment="1">
      <alignment horizontal="right"/>
    </xf>
    <xf numFmtId="43" fontId="3" fillId="2" borderId="3" xfId="1" applyFont="1" applyFill="1" applyBorder="1" applyAlignment="1">
      <alignment horizontal="right"/>
    </xf>
    <xf numFmtId="43" fontId="2" fillId="2" borderId="3" xfId="1" applyFont="1" applyFill="1" applyBorder="1" applyAlignment="1">
      <alignment horizontal="right"/>
    </xf>
    <xf numFmtId="43" fontId="3" fillId="4" borderId="3" xfId="1" applyFont="1" applyFill="1" applyBorder="1" applyAlignment="1">
      <alignment horizontal="right"/>
    </xf>
    <xf numFmtId="43" fontId="11" fillId="4" borderId="3" xfId="1" applyFont="1" applyFill="1" applyBorder="1" applyAlignment="1">
      <alignment horizontal="right"/>
    </xf>
    <xf numFmtId="164" fontId="2" fillId="4" borderId="3" xfId="0" applyNumberFormat="1" applyFont="1" applyFill="1" applyBorder="1" applyAlignment="1">
      <alignment horizontal="right"/>
    </xf>
    <xf numFmtId="164" fontId="11" fillId="4" borderId="3" xfId="0" applyNumberFormat="1" applyFont="1" applyFill="1" applyBorder="1" applyAlignment="1">
      <alignment horizontal="right"/>
    </xf>
    <xf numFmtId="0" fontId="7" fillId="0" borderId="0" xfId="0" applyFont="1"/>
    <xf numFmtId="0" fontId="7" fillId="0" borderId="3" xfId="0" applyFont="1" applyBorder="1"/>
    <xf numFmtId="165" fontId="3" fillId="0" borderId="3" xfId="0" applyNumberFormat="1" applyFont="1" applyBorder="1" applyAlignment="1">
      <alignment horizontal="right"/>
    </xf>
    <xf numFmtId="0" fontId="7" fillId="5" borderId="3" xfId="0" applyFont="1" applyFill="1" applyBorder="1"/>
    <xf numFmtId="44" fontId="3" fillId="0" borderId="0" xfId="2" applyFont="1"/>
    <xf numFmtId="43" fontId="3" fillId="0" borderId="0" xfId="0" applyNumberFormat="1" applyFont="1"/>
    <xf numFmtId="0" fontId="7" fillId="7" borderId="3" xfId="0" applyFont="1" applyFill="1" applyBorder="1"/>
    <xf numFmtId="0" fontId="3" fillId="7" borderId="3" xfId="0" applyFont="1" applyFill="1" applyBorder="1" applyAlignment="1">
      <alignment horizontal="center"/>
    </xf>
    <xf numFmtId="39" fontId="3" fillId="7" borderId="3" xfId="2" applyNumberFormat="1" applyFont="1" applyFill="1" applyBorder="1"/>
    <xf numFmtId="43" fontId="3" fillId="7" borderId="3" xfId="1" applyFont="1" applyFill="1" applyBorder="1" applyAlignment="1">
      <alignment horizontal="right"/>
    </xf>
    <xf numFmtId="165" fontId="3" fillId="7" borderId="3" xfId="0" applyNumberFormat="1" applyFont="1" applyFill="1" applyBorder="1" applyAlignment="1">
      <alignment horizontal="right"/>
    </xf>
    <xf numFmtId="43" fontId="3" fillId="7" borderId="3" xfId="1" applyFont="1" applyFill="1" applyBorder="1"/>
    <xf numFmtId="43" fontId="11" fillId="7" borderId="3" xfId="1" applyFont="1" applyFill="1" applyBorder="1" applyAlignment="1">
      <alignment horizontal="right"/>
    </xf>
    <xf numFmtId="44" fontId="3" fillId="7" borderId="0" xfId="2" applyFont="1" applyFill="1"/>
    <xf numFmtId="0" fontId="3" fillId="7" borderId="0" xfId="0" applyFont="1" applyFill="1"/>
    <xf numFmtId="43" fontId="3" fillId="7" borderId="0" xfId="0" applyNumberFormat="1" applyFont="1" applyFill="1"/>
    <xf numFmtId="0" fontId="7" fillId="0" borderId="1" xfId="0" applyFont="1" applyBorder="1" applyAlignment="1">
      <alignment horizontal="center" wrapText="1"/>
    </xf>
    <xf numFmtId="0" fontId="8" fillId="0" borderId="6" xfId="0" applyFont="1" applyBorder="1"/>
    <xf numFmtId="0" fontId="8" fillId="0" borderId="2" xfId="0" applyFont="1" applyBorder="1"/>
    <xf numFmtId="0" fontId="7" fillId="4" borderId="1" xfId="0" applyFont="1" applyFill="1" applyBorder="1" applyAlignment="1">
      <alignment horizontal="center" wrapText="1"/>
    </xf>
    <xf numFmtId="0" fontId="8" fillId="4" borderId="6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vertical="center" wrapText="1"/>
    </xf>
    <xf numFmtId="0" fontId="8" fillId="4" borderId="6" xfId="0" applyFont="1" applyFill="1" applyBorder="1"/>
    <xf numFmtId="0" fontId="8" fillId="4" borderId="2" xfId="0" applyFont="1" applyFill="1" applyBorder="1"/>
    <xf numFmtId="0" fontId="7" fillId="0" borderId="0" xfId="0" applyFont="1"/>
    <xf numFmtId="0" fontId="6" fillId="0" borderId="0" xfId="0" applyFont="1"/>
    <xf numFmtId="0" fontId="5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0" fillId="2" borderId="10" xfId="0" applyFill="1" applyBorder="1"/>
    <xf numFmtId="0" fontId="0" fillId="2" borderId="4" xfId="0" applyFill="1" applyBorder="1"/>
    <xf numFmtId="0" fontId="0" fillId="2" borderId="11" xfId="0" applyFill="1" applyBorder="1"/>
    <xf numFmtId="0" fontId="9" fillId="3" borderId="5" xfId="0" applyFont="1" applyFill="1" applyBorder="1" applyAlignment="1">
      <alignment horizontal="left"/>
    </xf>
    <xf numFmtId="0" fontId="10" fillId="3" borderId="5" xfId="0" applyFont="1" applyFill="1" applyBorder="1"/>
    <xf numFmtId="0" fontId="9" fillId="3" borderId="7" xfId="0" applyFont="1" applyFill="1" applyBorder="1" applyAlignment="1">
      <alignment horizontal="left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0" borderId="11" xfId="0" applyBorder="1"/>
    <xf numFmtId="0" fontId="7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wrapText="1"/>
    </xf>
    <xf numFmtId="0" fontId="8" fillId="3" borderId="6" xfId="0" applyFont="1" applyFill="1" applyBorder="1" applyAlignment="1">
      <alignment wrapText="1"/>
    </xf>
    <xf numFmtId="0" fontId="8" fillId="3" borderId="2" xfId="0" applyFont="1" applyFill="1" applyBorder="1" applyAlignment="1">
      <alignment wrapText="1"/>
    </xf>
    <xf numFmtId="0" fontId="8" fillId="3" borderId="6" xfId="0" applyFont="1" applyFill="1" applyBorder="1"/>
    <xf numFmtId="0" fontId="8" fillId="3" borderId="2" xfId="0" applyFont="1" applyFill="1" applyBorder="1"/>
    <xf numFmtId="0" fontId="3" fillId="0" borderId="0" xfId="0" applyFont="1" applyAlignment="1">
      <alignment wrapText="1"/>
    </xf>
    <xf numFmtId="0" fontId="3" fillId="6" borderId="0" xfId="0" applyFont="1" applyFill="1" applyAlignment="1">
      <alignment wrapText="1"/>
    </xf>
    <xf numFmtId="44" fontId="3" fillId="8" borderId="0" xfId="2" applyFont="1" applyFill="1" applyAlignment="1">
      <alignment wrapText="1"/>
    </xf>
  </cellXfs>
  <cellStyles count="5">
    <cellStyle name="Comma" xfId="1" builtinId="3"/>
    <cellStyle name="Comma 2" xfId="4" xr:uid="{3E122554-37F8-4440-9B79-2BFDAEABAF0A}"/>
    <cellStyle name="Currency" xfId="2" builtinId="4"/>
    <cellStyle name="Normal" xfId="0" builtinId="0"/>
    <cellStyle name="Normal 2" xfId="3" xr:uid="{A582E89F-44B1-4C29-9C58-205AD1682D8D}"/>
  </cellStyles>
  <dxfs count="1">
    <dxf>
      <fill>
        <patternFill>
          <bgColor indexed="10"/>
        </patternFill>
      </fill>
    </dxf>
  </dxfs>
  <tableStyles count="0" defaultTableStyle="TableStyleMedium9" defaultPivotStyle="PivotStyleLight16"/>
  <colors>
    <mruColors>
      <color rgb="FFFFFF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CABE9-7186-4C24-A7F0-04C8508C6093}">
  <dimension ref="A1:P35"/>
  <sheetViews>
    <sheetView tabSelected="1" workbookViewId="0">
      <selection activeCell="M25" sqref="M25"/>
    </sheetView>
  </sheetViews>
  <sheetFormatPr defaultColWidth="9.140625" defaultRowHeight="15" x14ac:dyDescent="0.25"/>
  <cols>
    <col min="1" max="1" width="22.85546875" style="1" bestFit="1" customWidth="1"/>
    <col min="2" max="2" width="10.28515625" style="1" customWidth="1"/>
    <col min="3" max="5" width="12.7109375" style="1" customWidth="1"/>
    <col min="6" max="6" width="13.28515625" style="1" customWidth="1"/>
    <col min="7" max="7" width="13.5703125" style="1" customWidth="1"/>
    <col min="8" max="8" width="10.7109375" style="1" customWidth="1"/>
    <col min="9" max="9" width="13.28515625" style="1" customWidth="1"/>
    <col min="10" max="10" width="12.7109375" style="1" customWidth="1"/>
    <col min="11" max="11" width="17.28515625" style="24" customWidth="1"/>
    <col min="12" max="12" width="16.85546875" style="1" customWidth="1"/>
    <col min="13" max="13" width="12.7109375" style="1" bestFit="1" customWidth="1"/>
    <col min="14" max="14" width="9.140625" style="1"/>
    <col min="15" max="15" width="9.140625" style="1" customWidth="1"/>
    <col min="16" max="16384" width="9.140625" style="1"/>
  </cols>
  <sheetData>
    <row r="1" spans="1:16" x14ac:dyDescent="0.25">
      <c r="A1" s="47" t="s">
        <v>31</v>
      </c>
      <c r="B1" s="48"/>
      <c r="C1" s="48"/>
      <c r="D1" s="48"/>
      <c r="E1" s="48"/>
      <c r="F1" s="48"/>
      <c r="G1" s="48"/>
      <c r="H1" s="48"/>
      <c r="I1" s="48"/>
      <c r="J1" s="49"/>
    </row>
    <row r="2" spans="1:16" x14ac:dyDescent="0.25">
      <c r="A2" s="50"/>
      <c r="B2" s="51"/>
      <c r="C2" s="51"/>
      <c r="D2" s="51"/>
      <c r="E2" s="51"/>
      <c r="F2" s="51"/>
      <c r="G2" s="51"/>
      <c r="H2" s="51"/>
      <c r="I2" s="51"/>
      <c r="J2" s="52"/>
    </row>
    <row r="3" spans="1:16" ht="15.75" thickBot="1" x14ac:dyDescent="0.3">
      <c r="A3" s="53"/>
      <c r="B3" s="54"/>
      <c r="C3" s="54"/>
      <c r="D3" s="54"/>
      <c r="E3" s="54"/>
      <c r="F3" s="54"/>
      <c r="G3" s="54"/>
      <c r="H3" s="54"/>
      <c r="I3" s="54"/>
      <c r="J3" s="55"/>
      <c r="P3"/>
    </row>
    <row r="4" spans="1:16" ht="22.15" customHeight="1" thickBot="1" x14ac:dyDescent="0.35">
      <c r="A4" s="56" t="s">
        <v>32</v>
      </c>
      <c r="B4" s="57"/>
      <c r="C4" s="57"/>
      <c r="D4" s="57"/>
      <c r="E4" s="57"/>
      <c r="F4" s="57"/>
      <c r="G4" s="57"/>
      <c r="H4" s="57"/>
      <c r="I4" s="57"/>
      <c r="J4" s="57"/>
    </row>
    <row r="5" spans="1:16" x14ac:dyDescent="0.25">
      <c r="A5" s="58" t="s">
        <v>38</v>
      </c>
      <c r="B5" s="59"/>
      <c r="C5" s="59"/>
      <c r="D5" s="59"/>
      <c r="E5" s="59"/>
      <c r="F5" s="59"/>
      <c r="G5" s="59"/>
      <c r="H5" s="59"/>
      <c r="I5" s="59"/>
      <c r="J5" s="60"/>
    </row>
    <row r="6" spans="1:16" ht="15.75" thickBot="1" x14ac:dyDescent="0.3">
      <c r="A6" s="61"/>
      <c r="B6" s="62"/>
      <c r="C6" s="62"/>
      <c r="D6" s="62"/>
      <c r="E6" s="62"/>
      <c r="F6" s="62"/>
      <c r="G6" s="62"/>
      <c r="H6" s="62"/>
      <c r="I6" s="62"/>
      <c r="J6" s="63"/>
    </row>
    <row r="7" spans="1:16" ht="15.6" customHeight="1" x14ac:dyDescent="0.25">
      <c r="A7" s="64" t="s">
        <v>14</v>
      </c>
      <c r="B7" s="36" t="s">
        <v>18</v>
      </c>
      <c r="C7" s="67" t="s">
        <v>13</v>
      </c>
      <c r="D7" s="67" t="s">
        <v>15</v>
      </c>
      <c r="E7" s="36" t="s">
        <v>10</v>
      </c>
      <c r="F7" s="70" t="s">
        <v>8</v>
      </c>
      <c r="G7" s="70" t="s">
        <v>11</v>
      </c>
      <c r="H7" s="36" t="s">
        <v>9</v>
      </c>
      <c r="I7" s="39" t="s">
        <v>17</v>
      </c>
      <c r="J7" s="42" t="s">
        <v>16</v>
      </c>
    </row>
    <row r="8" spans="1:16" ht="18" customHeight="1" x14ac:dyDescent="0.25">
      <c r="A8" s="37"/>
      <c r="B8" s="65"/>
      <c r="C8" s="68"/>
      <c r="D8" s="68"/>
      <c r="E8" s="65"/>
      <c r="F8" s="71"/>
      <c r="G8" s="73"/>
      <c r="H8" s="37"/>
      <c r="I8" s="40"/>
      <c r="J8" s="43"/>
    </row>
    <row r="9" spans="1:16" ht="42.75" customHeight="1" thickBot="1" x14ac:dyDescent="0.3">
      <c r="A9" s="38"/>
      <c r="B9" s="66"/>
      <c r="C9" s="69"/>
      <c r="D9" s="69"/>
      <c r="E9" s="66"/>
      <c r="F9" s="72"/>
      <c r="G9" s="74"/>
      <c r="H9" s="38"/>
      <c r="I9" s="41"/>
      <c r="J9" s="44"/>
      <c r="K9" s="77" t="s">
        <v>41</v>
      </c>
      <c r="L9" s="75" t="s">
        <v>42</v>
      </c>
      <c r="M9" s="76" t="s">
        <v>40</v>
      </c>
    </row>
    <row r="10" spans="1:16" x14ac:dyDescent="0.25">
      <c r="A10" s="21" t="s">
        <v>6</v>
      </c>
      <c r="B10" s="4"/>
      <c r="C10" s="10">
        <v>20000</v>
      </c>
      <c r="D10" s="14">
        <v>40000</v>
      </c>
      <c r="E10" s="22">
        <f t="shared" ref="E10:E31" si="0">C10/$C$32</f>
        <v>3.0769230769230771E-2</v>
      </c>
      <c r="F10" s="12">
        <f>560815.85*E10</f>
        <v>17255.872307692309</v>
      </c>
      <c r="G10" s="9">
        <f t="shared" ref="G10:J31" si="1">SUM(F10:F10)</f>
        <v>17255.872307692309</v>
      </c>
      <c r="H10" s="22">
        <f>E10</f>
        <v>3.0769230769230771E-2</v>
      </c>
      <c r="I10" s="16">
        <f t="shared" ref="I10:I31" si="2">SUM(C10)-G10</f>
        <v>2744.1276923076912</v>
      </c>
      <c r="J10" s="17">
        <f t="shared" si="1"/>
        <v>2744.1276923076912</v>
      </c>
    </row>
    <row r="11" spans="1:16" ht="13.9" x14ac:dyDescent="0.25">
      <c r="A11" s="21" t="s">
        <v>19</v>
      </c>
      <c r="B11" s="4"/>
      <c r="C11" s="10">
        <v>10000</v>
      </c>
      <c r="D11" s="14">
        <v>10000</v>
      </c>
      <c r="E11" s="22">
        <f t="shared" si="0"/>
        <v>1.5384615384615385E-2</v>
      </c>
      <c r="F11" s="12">
        <f t="shared" ref="F11:F31" si="3">560815.85*E11</f>
        <v>8627.9361538461544</v>
      </c>
      <c r="G11" s="9">
        <f t="shared" si="1"/>
        <v>8627.9361538461544</v>
      </c>
      <c r="H11" s="22">
        <f t="shared" ref="H11:H31" si="4">E11</f>
        <v>1.5384615384615385E-2</v>
      </c>
      <c r="I11" s="16">
        <f t="shared" si="2"/>
        <v>1372.0638461538456</v>
      </c>
      <c r="J11" s="17">
        <f t="shared" si="1"/>
        <v>1372.0638461538456</v>
      </c>
      <c r="K11" s="24">
        <v>2744.12</v>
      </c>
      <c r="L11" s="1">
        <v>1372.06</v>
      </c>
      <c r="M11" s="25">
        <f>J11-K11+L11</f>
        <v>3.8461538456431299E-3</v>
      </c>
      <c r="N11" s="1" t="s">
        <v>39</v>
      </c>
    </row>
    <row r="12" spans="1:16" ht="13.9" x14ac:dyDescent="0.25">
      <c r="A12" s="23" t="s">
        <v>35</v>
      </c>
      <c r="B12" s="4"/>
      <c r="C12" s="10">
        <v>20000</v>
      </c>
      <c r="D12" s="14">
        <v>20000</v>
      </c>
      <c r="E12" s="22">
        <f t="shared" si="0"/>
        <v>3.0769230769230771E-2</v>
      </c>
      <c r="F12" s="12">
        <f t="shared" si="3"/>
        <v>17255.872307692309</v>
      </c>
      <c r="G12" s="9">
        <f t="shared" si="1"/>
        <v>17255.872307692309</v>
      </c>
      <c r="H12" s="22">
        <f t="shared" si="4"/>
        <v>3.0769230769230771E-2</v>
      </c>
      <c r="I12" s="16">
        <f t="shared" si="2"/>
        <v>2744.1276923076912</v>
      </c>
      <c r="J12" s="17">
        <f t="shared" si="1"/>
        <v>2744.1276923076912</v>
      </c>
      <c r="K12" s="24">
        <v>2744.13</v>
      </c>
      <c r="L12" s="1">
        <v>0</v>
      </c>
      <c r="M12" s="25">
        <f t="shared" ref="M12:M31" si="5">J12-K12+L12</f>
        <v>-2.3076923089320189E-3</v>
      </c>
      <c r="N12" s="1" t="s">
        <v>39</v>
      </c>
    </row>
    <row r="13" spans="1:16" ht="13.9" x14ac:dyDescent="0.25">
      <c r="A13" s="21" t="s">
        <v>20</v>
      </c>
      <c r="B13" s="4"/>
      <c r="C13" s="10">
        <v>30000</v>
      </c>
      <c r="D13" s="14">
        <v>30000</v>
      </c>
      <c r="E13" s="22">
        <f t="shared" si="0"/>
        <v>4.6153846153846156E-2</v>
      </c>
      <c r="F13" s="12">
        <f t="shared" si="3"/>
        <v>25883.808461538461</v>
      </c>
      <c r="G13" s="9">
        <f t="shared" si="1"/>
        <v>25883.808461538461</v>
      </c>
      <c r="H13" s="22">
        <f t="shared" si="4"/>
        <v>4.6153846153846156E-2</v>
      </c>
      <c r="I13" s="16">
        <f t="shared" si="2"/>
        <v>4116.1915384615386</v>
      </c>
      <c r="J13" s="17">
        <f t="shared" si="1"/>
        <v>4116.1915384615386</v>
      </c>
      <c r="K13" s="24">
        <v>8232.3799999999992</v>
      </c>
      <c r="L13" s="1">
        <v>4116.1899999999996</v>
      </c>
      <c r="M13" s="25">
        <f t="shared" si="5"/>
        <v>1.5384615389848477E-3</v>
      </c>
      <c r="N13" s="1" t="s">
        <v>39</v>
      </c>
    </row>
    <row r="14" spans="1:16" ht="13.9" x14ac:dyDescent="0.25">
      <c r="A14" s="21" t="s">
        <v>1</v>
      </c>
      <c r="B14" s="4"/>
      <c r="C14" s="10">
        <v>40000</v>
      </c>
      <c r="D14" s="14">
        <v>40000</v>
      </c>
      <c r="E14" s="22">
        <f t="shared" si="0"/>
        <v>6.1538461538461542E-2</v>
      </c>
      <c r="F14" s="12">
        <f t="shared" si="3"/>
        <v>34511.744615384618</v>
      </c>
      <c r="G14" s="9">
        <f t="shared" si="1"/>
        <v>34511.744615384618</v>
      </c>
      <c r="H14" s="22">
        <f t="shared" si="4"/>
        <v>6.1538461538461542E-2</v>
      </c>
      <c r="I14" s="16">
        <f t="shared" si="2"/>
        <v>5488.2553846153824</v>
      </c>
      <c r="J14" s="17">
        <f t="shared" si="1"/>
        <v>5488.2553846153824</v>
      </c>
      <c r="K14" s="24">
        <v>10976.51</v>
      </c>
      <c r="L14" s="1">
        <v>5488.25</v>
      </c>
      <c r="M14" s="25">
        <f t="shared" si="5"/>
        <v>-4.6153846178640379E-3</v>
      </c>
      <c r="N14" s="1" t="s">
        <v>39</v>
      </c>
    </row>
    <row r="15" spans="1:16" ht="13.9" x14ac:dyDescent="0.25">
      <c r="A15" s="21" t="s">
        <v>2</v>
      </c>
      <c r="B15" s="4"/>
      <c r="C15" s="10">
        <v>50000</v>
      </c>
      <c r="D15" s="14">
        <v>50000</v>
      </c>
      <c r="E15" s="22">
        <f t="shared" si="0"/>
        <v>7.6923076923076927E-2</v>
      </c>
      <c r="F15" s="12">
        <f t="shared" si="3"/>
        <v>43139.68076923077</v>
      </c>
      <c r="G15" s="9">
        <f t="shared" si="1"/>
        <v>43139.68076923077</v>
      </c>
      <c r="H15" s="22">
        <f t="shared" si="4"/>
        <v>7.6923076923076927E-2</v>
      </c>
      <c r="I15" s="16">
        <f t="shared" si="2"/>
        <v>6860.3192307692298</v>
      </c>
      <c r="J15" s="17">
        <f t="shared" si="1"/>
        <v>6860.3192307692298</v>
      </c>
      <c r="K15" s="24">
        <v>13720.64</v>
      </c>
      <c r="L15" s="1">
        <v>6860.32</v>
      </c>
      <c r="M15" s="25">
        <f t="shared" si="5"/>
        <v>-7.6923076994717121E-4</v>
      </c>
      <c r="N15" s="1" t="s">
        <v>39</v>
      </c>
    </row>
    <row r="16" spans="1:16" ht="13.9" x14ac:dyDescent="0.25">
      <c r="A16" s="21" t="s">
        <v>21</v>
      </c>
      <c r="B16" s="4"/>
      <c r="C16" s="10">
        <v>30000</v>
      </c>
      <c r="D16" s="14">
        <v>30000</v>
      </c>
      <c r="E16" s="22">
        <f t="shared" si="0"/>
        <v>4.6153846153846156E-2</v>
      </c>
      <c r="F16" s="12">
        <f t="shared" si="3"/>
        <v>25883.808461538461</v>
      </c>
      <c r="G16" s="9">
        <f t="shared" si="1"/>
        <v>25883.808461538461</v>
      </c>
      <c r="H16" s="22">
        <f t="shared" si="4"/>
        <v>4.6153846153846156E-2</v>
      </c>
      <c r="I16" s="16">
        <f t="shared" si="2"/>
        <v>4116.1915384615386</v>
      </c>
      <c r="J16" s="17">
        <f t="shared" si="1"/>
        <v>4116.1915384615386</v>
      </c>
      <c r="K16" s="24">
        <v>8232.3799999999992</v>
      </c>
      <c r="L16" s="1">
        <v>4116.1899999999996</v>
      </c>
      <c r="M16" s="25">
        <f t="shared" si="5"/>
        <v>1.5384615389848477E-3</v>
      </c>
      <c r="N16" s="1" t="s">
        <v>39</v>
      </c>
    </row>
    <row r="17" spans="1:14" ht="13.9" x14ac:dyDescent="0.25">
      <c r="A17" s="21" t="s">
        <v>22</v>
      </c>
      <c r="B17" s="4"/>
      <c r="C17" s="10">
        <v>20000</v>
      </c>
      <c r="D17" s="14">
        <v>20000</v>
      </c>
      <c r="E17" s="22">
        <f t="shared" si="0"/>
        <v>3.0769230769230771E-2</v>
      </c>
      <c r="F17" s="12">
        <f t="shared" si="3"/>
        <v>17255.872307692309</v>
      </c>
      <c r="G17" s="9">
        <f t="shared" si="1"/>
        <v>17255.872307692309</v>
      </c>
      <c r="H17" s="22">
        <f t="shared" si="4"/>
        <v>3.0769230769230771E-2</v>
      </c>
      <c r="I17" s="16">
        <f t="shared" si="2"/>
        <v>2744.1276923076912</v>
      </c>
      <c r="J17" s="17">
        <f t="shared" si="1"/>
        <v>2744.1276923076912</v>
      </c>
      <c r="K17" s="24">
        <v>5488.26</v>
      </c>
      <c r="L17" s="1">
        <v>2744.13</v>
      </c>
      <c r="M17" s="25">
        <f t="shared" si="5"/>
        <v>-2.3076923089320189E-3</v>
      </c>
      <c r="N17" s="1" t="s">
        <v>39</v>
      </c>
    </row>
    <row r="18" spans="1:14" ht="13.9" x14ac:dyDescent="0.25">
      <c r="A18" s="21" t="s">
        <v>23</v>
      </c>
      <c r="B18" s="4"/>
      <c r="C18" s="10">
        <v>30000</v>
      </c>
      <c r="D18" s="14">
        <v>30000</v>
      </c>
      <c r="E18" s="22">
        <f t="shared" si="0"/>
        <v>4.6153846153846156E-2</v>
      </c>
      <c r="F18" s="12">
        <f t="shared" si="3"/>
        <v>25883.808461538461</v>
      </c>
      <c r="G18" s="9">
        <f t="shared" si="1"/>
        <v>25883.808461538461</v>
      </c>
      <c r="H18" s="22">
        <f t="shared" si="4"/>
        <v>4.6153846153846156E-2</v>
      </c>
      <c r="I18" s="16">
        <f t="shared" si="2"/>
        <v>4116.1915384615386</v>
      </c>
      <c r="J18" s="17">
        <f t="shared" si="1"/>
        <v>4116.1915384615386</v>
      </c>
      <c r="K18" s="24">
        <v>8232.3799999999992</v>
      </c>
      <c r="L18" s="1">
        <v>4116.1899999999996</v>
      </c>
      <c r="M18" s="25">
        <f t="shared" si="5"/>
        <v>1.5384615389848477E-3</v>
      </c>
      <c r="N18" s="1" t="s">
        <v>39</v>
      </c>
    </row>
    <row r="19" spans="1:14" ht="13.9" x14ac:dyDescent="0.25">
      <c r="A19" s="26" t="s">
        <v>24</v>
      </c>
      <c r="B19" s="27"/>
      <c r="C19" s="28">
        <v>50000</v>
      </c>
      <c r="D19" s="29">
        <v>40000</v>
      </c>
      <c r="E19" s="30">
        <f t="shared" si="0"/>
        <v>7.6923076923076927E-2</v>
      </c>
      <c r="F19" s="31">
        <f t="shared" si="3"/>
        <v>43139.68076923077</v>
      </c>
      <c r="G19" s="29">
        <f t="shared" si="1"/>
        <v>43139.68076923077</v>
      </c>
      <c r="H19" s="30">
        <f t="shared" si="4"/>
        <v>7.6923076923076927E-2</v>
      </c>
      <c r="I19" s="29">
        <f t="shared" si="2"/>
        <v>6860.3192307692298</v>
      </c>
      <c r="J19" s="32">
        <f t="shared" si="1"/>
        <v>6860.3192307692298</v>
      </c>
      <c r="K19" s="33">
        <v>13720.64</v>
      </c>
      <c r="L19" s="34">
        <v>6860.32</v>
      </c>
      <c r="M19" s="35">
        <f t="shared" si="5"/>
        <v>-7.6923076994717121E-4</v>
      </c>
      <c r="N19" s="34" t="s">
        <v>39</v>
      </c>
    </row>
    <row r="20" spans="1:14" ht="13.9" x14ac:dyDescent="0.25">
      <c r="A20" s="23" t="s">
        <v>36</v>
      </c>
      <c r="B20" s="4"/>
      <c r="C20" s="10">
        <v>20000</v>
      </c>
      <c r="D20" s="14">
        <v>20000</v>
      </c>
      <c r="E20" s="22">
        <f t="shared" si="0"/>
        <v>3.0769230769230771E-2</v>
      </c>
      <c r="F20" s="12">
        <f t="shared" si="3"/>
        <v>17255.872307692309</v>
      </c>
      <c r="G20" s="9">
        <f t="shared" si="1"/>
        <v>17255.872307692309</v>
      </c>
      <c r="H20" s="22">
        <f t="shared" si="4"/>
        <v>3.0769230769230771E-2</v>
      </c>
      <c r="I20" s="16">
        <f t="shared" si="2"/>
        <v>2744.1276923076912</v>
      </c>
      <c r="J20" s="17">
        <f t="shared" si="1"/>
        <v>2744.1276923076912</v>
      </c>
      <c r="K20" s="24">
        <v>2744.13</v>
      </c>
      <c r="L20" s="1">
        <v>0</v>
      </c>
      <c r="M20" s="25">
        <f t="shared" si="5"/>
        <v>-2.3076923089320189E-3</v>
      </c>
      <c r="N20" s="1" t="s">
        <v>39</v>
      </c>
    </row>
    <row r="21" spans="1:14" ht="13.9" x14ac:dyDescent="0.25">
      <c r="A21" s="26" t="s">
        <v>25</v>
      </c>
      <c r="B21" s="27"/>
      <c r="C21" s="28">
        <v>20000</v>
      </c>
      <c r="D21" s="29">
        <v>10000</v>
      </c>
      <c r="E21" s="30">
        <f t="shared" si="0"/>
        <v>3.0769230769230771E-2</v>
      </c>
      <c r="F21" s="31">
        <f t="shared" si="3"/>
        <v>17255.872307692309</v>
      </c>
      <c r="G21" s="29">
        <f t="shared" si="1"/>
        <v>17255.872307692309</v>
      </c>
      <c r="H21" s="30">
        <f t="shared" si="4"/>
        <v>3.0769230769230771E-2</v>
      </c>
      <c r="I21" s="29">
        <f t="shared" si="2"/>
        <v>2744.1276923076912</v>
      </c>
      <c r="J21" s="32">
        <f t="shared" si="1"/>
        <v>2744.1276923076912</v>
      </c>
      <c r="K21" s="33">
        <v>5488.25</v>
      </c>
      <c r="L21" s="34">
        <v>2744.12</v>
      </c>
      <c r="M21" s="35">
        <f t="shared" si="5"/>
        <v>-2.3076923089320189E-3</v>
      </c>
      <c r="N21" s="34" t="s">
        <v>39</v>
      </c>
    </row>
    <row r="22" spans="1:14" ht="13.9" x14ac:dyDescent="0.25">
      <c r="A22" s="26" t="s">
        <v>26</v>
      </c>
      <c r="B22" s="27"/>
      <c r="C22" s="28">
        <v>50000</v>
      </c>
      <c r="D22" s="29">
        <v>50000</v>
      </c>
      <c r="E22" s="30">
        <f t="shared" si="0"/>
        <v>7.6923076923076927E-2</v>
      </c>
      <c r="F22" s="31">
        <f t="shared" si="3"/>
        <v>43139.68076923077</v>
      </c>
      <c r="G22" s="29">
        <f t="shared" si="1"/>
        <v>43139.68076923077</v>
      </c>
      <c r="H22" s="30">
        <f t="shared" si="4"/>
        <v>7.6923076923076927E-2</v>
      </c>
      <c r="I22" s="29">
        <f t="shared" si="2"/>
        <v>6860.3192307692298</v>
      </c>
      <c r="J22" s="32">
        <f t="shared" si="1"/>
        <v>6860.3192307692298</v>
      </c>
      <c r="K22" s="33">
        <v>8232.3799999999992</v>
      </c>
      <c r="L22" s="34"/>
      <c r="M22" s="35">
        <f t="shared" si="5"/>
        <v>-1372.0607692307694</v>
      </c>
      <c r="N22" s="34" t="s">
        <v>37</v>
      </c>
    </row>
    <row r="23" spans="1:14" ht="13.9" x14ac:dyDescent="0.25">
      <c r="A23" s="26" t="s">
        <v>27</v>
      </c>
      <c r="B23" s="27"/>
      <c r="C23" s="28">
        <v>40000</v>
      </c>
      <c r="D23" s="29">
        <v>50000</v>
      </c>
      <c r="E23" s="30">
        <f t="shared" si="0"/>
        <v>6.1538461538461542E-2</v>
      </c>
      <c r="F23" s="31">
        <f t="shared" si="3"/>
        <v>34511.744615384618</v>
      </c>
      <c r="G23" s="29">
        <f t="shared" ref="G23:G31" si="6">SUM(F23:F23)</f>
        <v>34511.744615384618</v>
      </c>
      <c r="H23" s="30">
        <f t="shared" si="4"/>
        <v>6.1538461538461542E-2</v>
      </c>
      <c r="I23" s="29">
        <f t="shared" si="2"/>
        <v>5488.2553846153824</v>
      </c>
      <c r="J23" s="32">
        <f t="shared" si="1"/>
        <v>5488.2553846153824</v>
      </c>
      <c r="K23" s="33">
        <v>8232.3700000000008</v>
      </c>
      <c r="L23" s="34"/>
      <c r="M23" s="35">
        <f t="shared" si="5"/>
        <v>-2744.1146153846184</v>
      </c>
      <c r="N23" s="34" t="s">
        <v>37</v>
      </c>
    </row>
    <row r="24" spans="1:14" ht="13.9" x14ac:dyDescent="0.25">
      <c r="A24" s="21" t="s">
        <v>3</v>
      </c>
      <c r="B24" s="4"/>
      <c r="C24" s="10">
        <v>40000</v>
      </c>
      <c r="D24" s="14">
        <v>40000</v>
      </c>
      <c r="E24" s="22">
        <f t="shared" si="0"/>
        <v>6.1538461538461542E-2</v>
      </c>
      <c r="F24" s="12">
        <f t="shared" si="3"/>
        <v>34511.744615384618</v>
      </c>
      <c r="G24" s="9">
        <f t="shared" si="6"/>
        <v>34511.744615384618</v>
      </c>
      <c r="H24" s="22">
        <f t="shared" si="4"/>
        <v>6.1538461538461542E-2</v>
      </c>
      <c r="I24" s="16">
        <f t="shared" si="2"/>
        <v>5488.2553846153824</v>
      </c>
      <c r="J24" s="17">
        <f t="shared" si="1"/>
        <v>5488.2553846153824</v>
      </c>
      <c r="K24" s="24">
        <v>10976.51</v>
      </c>
      <c r="L24" s="1">
        <v>5488.25</v>
      </c>
      <c r="M24" s="25">
        <f t="shared" si="5"/>
        <v>-4.6153846178640379E-3</v>
      </c>
      <c r="N24" s="1" t="s">
        <v>39</v>
      </c>
    </row>
    <row r="25" spans="1:14" ht="13.9" x14ac:dyDescent="0.25">
      <c r="A25" s="21" t="s">
        <v>28</v>
      </c>
      <c r="B25" s="4"/>
      <c r="C25" s="10">
        <v>30000</v>
      </c>
      <c r="D25" s="14">
        <v>30000</v>
      </c>
      <c r="E25" s="22">
        <f t="shared" si="0"/>
        <v>4.6153846153846156E-2</v>
      </c>
      <c r="F25" s="12">
        <f t="shared" si="3"/>
        <v>25883.808461538461</v>
      </c>
      <c r="G25" s="9">
        <f t="shared" si="6"/>
        <v>25883.808461538461</v>
      </c>
      <c r="H25" s="22">
        <f t="shared" si="4"/>
        <v>4.6153846153846156E-2</v>
      </c>
      <c r="I25" s="16">
        <f t="shared" si="2"/>
        <v>4116.1915384615386</v>
      </c>
      <c r="J25" s="17">
        <f t="shared" si="1"/>
        <v>4116.1915384615386</v>
      </c>
      <c r="K25" s="24">
        <v>8232.3700000000008</v>
      </c>
      <c r="L25" s="1">
        <v>4116.18</v>
      </c>
      <c r="M25" s="25">
        <f t="shared" si="5"/>
        <v>1.538461538075353E-3</v>
      </c>
      <c r="N25" s="1" t="s">
        <v>39</v>
      </c>
    </row>
    <row r="26" spans="1:14" ht="13.9" x14ac:dyDescent="0.25">
      <c r="A26" s="21" t="s">
        <v>29</v>
      </c>
      <c r="B26" s="4"/>
      <c r="C26" s="10">
        <v>40000</v>
      </c>
      <c r="D26" s="14">
        <v>40000</v>
      </c>
      <c r="E26" s="22">
        <f t="shared" si="0"/>
        <v>6.1538461538461542E-2</v>
      </c>
      <c r="F26" s="12">
        <f t="shared" si="3"/>
        <v>34511.744615384618</v>
      </c>
      <c r="G26" s="9">
        <f t="shared" si="6"/>
        <v>34511.744615384618</v>
      </c>
      <c r="H26" s="22">
        <f t="shared" si="4"/>
        <v>6.1538461538461542E-2</v>
      </c>
      <c r="I26" s="16">
        <f t="shared" si="2"/>
        <v>5488.2553846153824</v>
      </c>
      <c r="J26" s="17">
        <f t="shared" si="1"/>
        <v>5488.2553846153824</v>
      </c>
      <c r="K26" s="24">
        <v>10976.51</v>
      </c>
      <c r="L26" s="1">
        <v>5488.25</v>
      </c>
      <c r="M26" s="25">
        <f t="shared" si="5"/>
        <v>-4.6153846178640379E-3</v>
      </c>
      <c r="N26" s="1" t="s">
        <v>39</v>
      </c>
    </row>
    <row r="27" spans="1:14" ht="13.9" x14ac:dyDescent="0.25">
      <c r="A27" s="21" t="s">
        <v>4</v>
      </c>
      <c r="B27" s="4"/>
      <c r="C27" s="10">
        <v>20000</v>
      </c>
      <c r="D27" s="14">
        <v>20000</v>
      </c>
      <c r="E27" s="22">
        <f t="shared" si="0"/>
        <v>3.0769230769230771E-2</v>
      </c>
      <c r="F27" s="12">
        <f t="shared" si="3"/>
        <v>17255.872307692309</v>
      </c>
      <c r="G27" s="9">
        <f t="shared" si="6"/>
        <v>17255.872307692309</v>
      </c>
      <c r="H27" s="22">
        <f t="shared" si="4"/>
        <v>3.0769230769230771E-2</v>
      </c>
      <c r="I27" s="16">
        <f t="shared" si="2"/>
        <v>2744.1276923076912</v>
      </c>
      <c r="J27" s="17">
        <f t="shared" si="1"/>
        <v>2744.1276923076912</v>
      </c>
      <c r="K27" s="24">
        <v>5488.26</v>
      </c>
      <c r="L27" s="1">
        <v>2744.13</v>
      </c>
      <c r="M27" s="25">
        <f t="shared" si="5"/>
        <v>-2.3076923089320189E-3</v>
      </c>
      <c r="N27" s="1" t="s">
        <v>39</v>
      </c>
    </row>
    <row r="28" spans="1:14" ht="13.9" x14ac:dyDescent="0.25">
      <c r="A28" s="21" t="s">
        <v>30</v>
      </c>
      <c r="B28" s="4"/>
      <c r="C28" s="10">
        <v>20000</v>
      </c>
      <c r="D28" s="14">
        <v>20000</v>
      </c>
      <c r="E28" s="22">
        <f t="shared" si="0"/>
        <v>3.0769230769230771E-2</v>
      </c>
      <c r="F28" s="12">
        <f t="shared" si="3"/>
        <v>17255.872307692309</v>
      </c>
      <c r="G28" s="9">
        <f t="shared" si="6"/>
        <v>17255.872307692309</v>
      </c>
      <c r="H28" s="22">
        <f t="shared" si="4"/>
        <v>3.0769230769230771E-2</v>
      </c>
      <c r="I28" s="16">
        <f t="shared" si="2"/>
        <v>2744.1276923076912</v>
      </c>
      <c r="J28" s="17">
        <f t="shared" si="1"/>
        <v>2744.1276923076912</v>
      </c>
      <c r="K28" s="24">
        <v>5488.25</v>
      </c>
      <c r="L28" s="1">
        <v>2744.13</v>
      </c>
      <c r="M28" s="25">
        <f t="shared" si="5"/>
        <v>7.6923076912862598E-3</v>
      </c>
      <c r="N28" s="1" t="s">
        <v>39</v>
      </c>
    </row>
    <row r="29" spans="1:14" ht="13.9" x14ac:dyDescent="0.25">
      <c r="A29" s="21" t="s">
        <v>33</v>
      </c>
      <c r="B29" s="4"/>
      <c r="C29" s="10">
        <v>20000</v>
      </c>
      <c r="D29" s="14">
        <v>20000</v>
      </c>
      <c r="E29" s="22">
        <f t="shared" si="0"/>
        <v>3.0769230769230771E-2</v>
      </c>
      <c r="F29" s="12">
        <f t="shared" si="3"/>
        <v>17255.872307692309</v>
      </c>
      <c r="G29" s="9">
        <f t="shared" si="6"/>
        <v>17255.872307692309</v>
      </c>
      <c r="H29" s="22">
        <f t="shared" si="4"/>
        <v>3.0769230769230771E-2</v>
      </c>
      <c r="I29" s="16">
        <f t="shared" si="2"/>
        <v>2744.1276923076912</v>
      </c>
      <c r="J29" s="17">
        <f t="shared" si="1"/>
        <v>2744.1276923076912</v>
      </c>
      <c r="K29" s="24">
        <v>5488.26</v>
      </c>
      <c r="L29" s="1">
        <v>2744.13</v>
      </c>
      <c r="M29" s="25">
        <f t="shared" si="5"/>
        <v>-2.3076923089320189E-3</v>
      </c>
      <c r="N29" s="1" t="s">
        <v>39</v>
      </c>
    </row>
    <row r="30" spans="1:14" ht="13.9" x14ac:dyDescent="0.25">
      <c r="A30" s="23" t="s">
        <v>34</v>
      </c>
      <c r="B30" s="4"/>
      <c r="C30" s="10">
        <v>20000</v>
      </c>
      <c r="D30" s="14">
        <v>20000</v>
      </c>
      <c r="E30" s="22">
        <f t="shared" si="0"/>
        <v>3.0769230769230771E-2</v>
      </c>
      <c r="F30" s="12">
        <f t="shared" si="3"/>
        <v>17255.872307692309</v>
      </c>
      <c r="G30" s="9">
        <f t="shared" si="6"/>
        <v>17255.872307692309</v>
      </c>
      <c r="H30" s="22">
        <f t="shared" si="4"/>
        <v>3.0769230769230771E-2</v>
      </c>
      <c r="I30" s="16">
        <f t="shared" si="2"/>
        <v>2744.1276923076912</v>
      </c>
      <c r="J30" s="17">
        <f t="shared" si="1"/>
        <v>2744.1276923076912</v>
      </c>
      <c r="K30" s="24">
        <v>2744.13</v>
      </c>
      <c r="L30" s="1">
        <v>0</v>
      </c>
      <c r="M30" s="25">
        <f t="shared" si="5"/>
        <v>-2.3076923089320189E-3</v>
      </c>
      <c r="N30" s="1" t="s">
        <v>39</v>
      </c>
    </row>
    <row r="31" spans="1:14" ht="13.9" x14ac:dyDescent="0.25">
      <c r="A31" s="26" t="s">
        <v>5</v>
      </c>
      <c r="B31" s="27"/>
      <c r="C31" s="28">
        <v>30000</v>
      </c>
      <c r="D31" s="29">
        <v>20000</v>
      </c>
      <c r="E31" s="30">
        <f t="shared" si="0"/>
        <v>4.6153846153846156E-2</v>
      </c>
      <c r="F31" s="31">
        <f t="shared" si="3"/>
        <v>25883.808461538461</v>
      </c>
      <c r="G31" s="29">
        <f t="shared" si="6"/>
        <v>25883.808461538461</v>
      </c>
      <c r="H31" s="30">
        <f t="shared" si="4"/>
        <v>4.6153846153846156E-2</v>
      </c>
      <c r="I31" s="29">
        <f t="shared" si="2"/>
        <v>4116.1915384615386</v>
      </c>
      <c r="J31" s="32">
        <f t="shared" si="1"/>
        <v>4116.1915384615386</v>
      </c>
      <c r="K31" s="33">
        <v>8232.3799999999992</v>
      </c>
      <c r="L31" s="34">
        <v>4116.1899999999996</v>
      </c>
      <c r="M31" s="35">
        <f t="shared" si="5"/>
        <v>1.5384615389848477E-3</v>
      </c>
      <c r="N31" s="34" t="s">
        <v>39</v>
      </c>
    </row>
    <row r="32" spans="1:14" ht="13.9" x14ac:dyDescent="0.25">
      <c r="A32" s="21" t="s">
        <v>7</v>
      </c>
      <c r="B32" s="5"/>
      <c r="C32" s="11">
        <f t="shared" ref="C32:J32" si="7">SUM(C10:C31)</f>
        <v>650000</v>
      </c>
      <c r="D32" s="15">
        <f t="shared" si="7"/>
        <v>650000</v>
      </c>
      <c r="E32" s="6">
        <f t="shared" si="7"/>
        <v>1.0000000000000002</v>
      </c>
      <c r="F32" s="13">
        <f t="shared" si="7"/>
        <v>560815.85000000009</v>
      </c>
      <c r="G32" s="13">
        <f t="shared" si="7"/>
        <v>560815.85000000009</v>
      </c>
      <c r="H32" s="6">
        <f t="shared" si="7"/>
        <v>1.0000000000000002</v>
      </c>
      <c r="I32" s="18">
        <f t="shared" si="7"/>
        <v>89184.15</v>
      </c>
      <c r="J32" s="19">
        <f t="shared" si="7"/>
        <v>89184.15</v>
      </c>
      <c r="K32" s="24">
        <f>SUM(K10:K31)</f>
        <v>156415.24000000002</v>
      </c>
      <c r="L32" s="24">
        <f t="shared" ref="L32:M32" si="8">SUM(L10:L31)</f>
        <v>65859.029999999984</v>
      </c>
      <c r="M32" s="24">
        <f t="shared" si="8"/>
        <v>-4116.1876923077134</v>
      </c>
    </row>
    <row r="33" spans="1:10" ht="13.9" x14ac:dyDescent="0.25">
      <c r="A33" s="7"/>
      <c r="B33" s="3"/>
      <c r="C33" s="8"/>
      <c r="E33" s="2"/>
    </row>
    <row r="34" spans="1:10" ht="13.9" x14ac:dyDescent="0.25">
      <c r="A34" s="20" t="s">
        <v>0</v>
      </c>
    </row>
    <row r="35" spans="1:10" ht="14.45" x14ac:dyDescent="0.3">
      <c r="A35" s="45" t="s">
        <v>12</v>
      </c>
      <c r="B35" s="46"/>
      <c r="C35" s="46"/>
      <c r="D35" s="46"/>
      <c r="E35" s="46"/>
      <c r="F35" s="46"/>
      <c r="G35" s="46"/>
      <c r="H35" s="46"/>
      <c r="I35" s="46"/>
      <c r="J35" s="46"/>
    </row>
  </sheetData>
  <mergeCells count="14">
    <mergeCell ref="H7:H9"/>
    <mergeCell ref="I7:I9"/>
    <mergeCell ref="J7:J9"/>
    <mergeCell ref="A35:J35"/>
    <mergeCell ref="A1:J3"/>
    <mergeCell ref="A4:J4"/>
    <mergeCell ref="A5:J6"/>
    <mergeCell ref="A7:A9"/>
    <mergeCell ref="B7:B9"/>
    <mergeCell ref="C7:C9"/>
    <mergeCell ref="D7:D9"/>
    <mergeCell ref="E7:E9"/>
    <mergeCell ref="F7:F9"/>
    <mergeCell ref="G7:G9"/>
  </mergeCells>
  <conditionalFormatting sqref="D32">
    <cfRule type="cellIs" dxfId="0" priority="1" stopIfTrue="1" operator="notEqual">
      <formula>#REF!</formula>
    </cfRule>
  </conditionalFormatting>
  <printOptions verticalCentered="1"/>
  <pageMargins left="0.45" right="0.4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based on FHWA Transfers</vt:lpstr>
    </vt:vector>
  </TitlesOfParts>
  <Company>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debra.rinderknecht</dc:creator>
  <cp:lastModifiedBy>Sergeson, Patricia (FHWA)</cp:lastModifiedBy>
  <cp:lastPrinted>2014-09-25T17:29:11Z</cp:lastPrinted>
  <dcterms:created xsi:type="dcterms:W3CDTF">2011-08-11T15:02:45Z</dcterms:created>
  <dcterms:modified xsi:type="dcterms:W3CDTF">2024-02-14T21:52:54Z</dcterms:modified>
</cp:coreProperties>
</file>