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intef\AppData\Local\Microsoft\Windows\INetCache\Content.Outlook\ZZN2Y31N\"/>
    </mc:Choice>
  </mc:AlternateContent>
  <xr:revisionPtr revIDLastSave="0" documentId="13_ncr:1_{6CD52717-E87D-44A4-B879-BFBD8E92CA11}" xr6:coauthVersionLast="47" xr6:coauthVersionMax="47" xr10:uidLastSave="{00000000-0000-0000-0000-000000000000}"/>
  <bookViews>
    <workbookView xWindow="-120" yWindow="-120" windowWidth="29040" windowHeight="15840" xr2:uid="{5B0431D4-7BBD-457B-9C40-10E6243DBB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" l="1"/>
  <c r="C36" i="1"/>
  <c r="C35" i="1"/>
  <c r="C34" i="1"/>
  <c r="C33" i="1"/>
  <c r="C32" i="1"/>
  <c r="C31" i="1"/>
  <c r="C30" i="1"/>
  <c r="B25" i="1"/>
  <c r="E25" i="1"/>
  <c r="D25" i="1" l="1"/>
  <c r="F23" i="1" l="1"/>
  <c r="G23" i="1" s="1"/>
  <c r="H23" i="1" s="1"/>
  <c r="F12" i="1"/>
  <c r="G12" i="1" s="1"/>
  <c r="H12" i="1" s="1"/>
  <c r="F19" i="1"/>
  <c r="G19" i="1" s="1"/>
  <c r="H19" i="1" s="1"/>
  <c r="F24" i="1"/>
  <c r="G24" i="1" s="1"/>
  <c r="H24" i="1" s="1"/>
  <c r="F13" i="1"/>
  <c r="G13" i="1" s="1"/>
  <c r="H13" i="1" s="1"/>
  <c r="F15" i="1"/>
  <c r="G15" i="1" s="1"/>
  <c r="H15" i="1" s="1"/>
  <c r="F10" i="1"/>
  <c r="G10" i="1" s="1"/>
  <c r="H10" i="1" s="1"/>
  <c r="F16" i="1"/>
  <c r="G16" i="1" s="1"/>
  <c r="H16" i="1" s="1"/>
  <c r="F21" i="1"/>
  <c r="G21" i="1" s="1"/>
  <c r="H21" i="1" s="1"/>
  <c r="F17" i="1"/>
  <c r="G17" i="1" s="1"/>
  <c r="H17" i="1" s="1"/>
  <c r="F22" i="1"/>
  <c r="F11" i="1"/>
  <c r="G11" i="1" s="1"/>
  <c r="H11" i="1" s="1"/>
  <c r="F18" i="1"/>
  <c r="G18" i="1" s="1"/>
  <c r="H18" i="1" s="1"/>
  <c r="F14" i="1"/>
  <c r="G14" i="1" s="1"/>
  <c r="H14" i="1" s="1"/>
  <c r="F20" i="1"/>
  <c r="F9" i="1"/>
  <c r="G9" i="1" s="1"/>
  <c r="J13" i="1" l="1"/>
  <c r="I13" i="1"/>
  <c r="J24" i="1"/>
  <c r="I24" i="1"/>
  <c r="J19" i="1"/>
  <c r="I19" i="1"/>
  <c r="J17" i="1"/>
  <c r="I17" i="1"/>
  <c r="I14" i="1"/>
  <c r="J14" i="1"/>
  <c r="J16" i="1"/>
  <c r="I16" i="1"/>
  <c r="J12" i="1"/>
  <c r="I12" i="1"/>
  <c r="I10" i="1"/>
  <c r="J10" i="1"/>
  <c r="J23" i="1"/>
  <c r="I23" i="1"/>
  <c r="J18" i="1"/>
  <c r="I18" i="1"/>
  <c r="J21" i="1"/>
  <c r="I21" i="1"/>
  <c r="I11" i="1"/>
  <c r="J11" i="1"/>
  <c r="J15" i="1"/>
  <c r="I15" i="1"/>
  <c r="G22" i="1"/>
  <c r="H22" i="1" s="1"/>
  <c r="G20" i="1"/>
  <c r="H20" i="1" s="1"/>
  <c r="F25" i="1"/>
  <c r="H9" i="1"/>
  <c r="J22" i="1" l="1"/>
  <c r="I22" i="1"/>
  <c r="K12" i="1"/>
  <c r="K19" i="1"/>
  <c r="K23" i="1"/>
  <c r="K16" i="1"/>
  <c r="K24" i="1"/>
  <c r="K10" i="1"/>
  <c r="K14" i="1"/>
  <c r="K21" i="1"/>
  <c r="K15" i="1"/>
  <c r="K11" i="1"/>
  <c r="I20" i="1"/>
  <c r="J20" i="1"/>
  <c r="G25" i="1"/>
  <c r="K18" i="1"/>
  <c r="K17" i="1"/>
  <c r="K13" i="1"/>
  <c r="J9" i="1"/>
  <c r="I9" i="1"/>
  <c r="H25" i="1"/>
  <c r="K20" i="1" l="1"/>
  <c r="K22" i="1"/>
  <c r="I25" i="1"/>
  <c r="K9" i="1"/>
  <c r="J25" i="1"/>
  <c r="L20" i="1" s="1"/>
  <c r="K25" i="1" l="1"/>
  <c r="L9" i="1"/>
  <c r="L19" i="1"/>
  <c r="L24" i="1"/>
  <c r="L13" i="1"/>
  <c r="L21" i="1"/>
  <c r="L11" i="1"/>
  <c r="L16" i="1"/>
  <c r="L10" i="1"/>
  <c r="L18" i="1"/>
  <c r="L23" i="1"/>
  <c r="L12" i="1"/>
  <c r="L14" i="1"/>
  <c r="L15" i="1"/>
  <c r="L17" i="1"/>
  <c r="L22" i="1"/>
  <c r="L25" i="1" l="1"/>
</calcChain>
</file>

<file path=xl/sharedStrings.xml><?xml version="1.0" encoding="utf-8"?>
<sst xmlns="http://schemas.openxmlformats.org/spreadsheetml/2006/main" count="57" uniqueCount="40">
  <si>
    <t>Final</t>
  </si>
  <si>
    <t>State</t>
  </si>
  <si>
    <t>$ Committed on Website</t>
  </si>
  <si>
    <t>Program Code (e.g., L560)</t>
  </si>
  <si>
    <t>Contribution Percentage</t>
  </si>
  <si>
    <t>Invoice Amount</t>
  </si>
  <si>
    <t>Originally Obligated in FMIS</t>
  </si>
  <si>
    <t>Currently Obligated in FMIS</t>
  </si>
  <si>
    <t>Total Expenditures Per State</t>
  </si>
  <si>
    <t>UDO</t>
  </si>
  <si>
    <t xml:space="preserve">Actual Expenditure Distribution </t>
  </si>
  <si>
    <t>Variance Over/ (Under)</t>
  </si>
  <si>
    <t xml:space="preserve">Actual Expense % </t>
  </si>
  <si>
    <t>Note:</t>
  </si>
  <si>
    <t>Remaining UDO/Unexpended balances will be transferred back to partners via form 1575 (State Led) or (1576) FHWA Led.</t>
  </si>
  <si>
    <t>Unexpended O/A returned to partner  states may not be the same program code as the original contribution.</t>
  </si>
  <si>
    <t>Project Manager: Mustafa Mohamedali</t>
  </si>
  <si>
    <t>M56E</t>
  </si>
  <si>
    <t>M560</t>
  </si>
  <si>
    <t>Project No.: TPF-5(291) | Development of an SPS-2 Pavement Preservation Experiment</t>
  </si>
  <si>
    <t>ARIZONA</t>
  </si>
  <si>
    <t>L560</t>
  </si>
  <si>
    <t>L55E</t>
  </si>
  <si>
    <t>CALIFORNIA</t>
  </si>
  <si>
    <t>COLORADO</t>
  </si>
  <si>
    <t>L56E</t>
  </si>
  <si>
    <t>GEORGIA</t>
  </si>
  <si>
    <t>KANSAS</t>
  </si>
  <si>
    <t>NORTH CAROLINA</t>
  </si>
  <si>
    <t>H560</t>
  </si>
  <si>
    <t>WASHINGTON</t>
  </si>
  <si>
    <t>Arizona</t>
  </si>
  <si>
    <t>California</t>
  </si>
  <si>
    <t>Colorado</t>
  </si>
  <si>
    <t>Georgia</t>
  </si>
  <si>
    <t>Kansas</t>
  </si>
  <si>
    <t>North Carolina</t>
  </si>
  <si>
    <t>Washington</t>
  </si>
  <si>
    <t xml:space="preserve">                     Total</t>
  </si>
  <si>
    <t>as of October 5,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</si>
</sst>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10"/>
      <name val="Times New Roman"/>
      <family val="1"/>
    </font>
    <font>
      <b/>
      <sz val="11"/>
      <color rgb="FF002060"/>
      <name val="Times New Roman"/>
      <family val="1"/>
    </font>
    <font>
      <b/>
      <sz val="11"/>
      <color rgb="FF002060"/>
      <name val="Calibri"/>
      <family val="2"/>
      <scheme val="minor"/>
    </font>
    <font>
      <u val="singleAccounting"/>
      <sz val="11"/>
      <name val="Times New Roman"/>
      <family val="1"/>
    </font>
    <font>
      <b/>
      <u val="doubleAccounting"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164" fontId="4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/>
    <xf numFmtId="43" fontId="3" fillId="0" borderId="3" xfId="1" applyFont="1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39" fontId="3" fillId="2" borderId="3" xfId="2" applyNumberFormat="1" applyFont="1" applyFill="1" applyBorder="1"/>
    <xf numFmtId="43" fontId="3" fillId="2" borderId="3" xfId="1" applyFont="1" applyFill="1" applyBorder="1"/>
    <xf numFmtId="10" fontId="3" fillId="0" borderId="3" xfId="0" applyNumberFormat="1" applyFont="1" applyBorder="1" applyAlignment="1">
      <alignment horizontal="right"/>
    </xf>
    <xf numFmtId="43" fontId="3" fillId="0" borderId="3" xfId="1" applyFont="1" applyBorder="1"/>
    <xf numFmtId="43" fontId="3" fillId="0" borderId="3" xfId="1" applyFont="1" applyBorder="1" applyAlignment="1">
      <alignment horizontal="right"/>
    </xf>
    <xf numFmtId="43" fontId="3" fillId="2" borderId="3" xfId="1" applyFont="1" applyFill="1" applyBorder="1" applyAlignment="1">
      <alignment horizontal="right"/>
    </xf>
    <xf numFmtId="0" fontId="3" fillId="0" borderId="4" xfId="0" applyFont="1" applyBorder="1"/>
    <xf numFmtId="43" fontId="3" fillId="0" borderId="4" xfId="1" applyFont="1" applyFill="1" applyBorder="1" applyAlignment="1">
      <alignment horizontal="right"/>
    </xf>
    <xf numFmtId="0" fontId="3" fillId="0" borderId="4" xfId="0" applyFont="1" applyBorder="1" applyAlignment="1">
      <alignment horizontal="center"/>
    </xf>
    <xf numFmtId="39" fontId="3" fillId="2" borderId="4" xfId="2" applyNumberFormat="1" applyFont="1" applyFill="1" applyBorder="1"/>
    <xf numFmtId="43" fontId="3" fillId="2" borderId="4" xfId="1" applyFont="1" applyFill="1" applyBorder="1"/>
    <xf numFmtId="43" fontId="2" fillId="0" borderId="4" xfId="1" applyFont="1" applyFill="1" applyBorder="1" applyAlignment="1">
      <alignment horizontal="right"/>
    </xf>
    <xf numFmtId="0" fontId="3" fillId="0" borderId="4" xfId="0" applyFont="1" applyBorder="1" applyAlignment="1">
      <alignment horizontal="center" vertical="top"/>
    </xf>
    <xf numFmtId="164" fontId="2" fillId="2" borderId="4" xfId="0" applyNumberFormat="1" applyFont="1" applyFill="1" applyBorder="1" applyAlignment="1">
      <alignment horizontal="right"/>
    </xf>
    <xf numFmtId="10" fontId="2" fillId="0" borderId="4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44" fontId="2" fillId="0" borderId="4" xfId="2" applyFont="1" applyBorder="1"/>
    <xf numFmtId="43" fontId="2" fillId="0" borderId="4" xfId="1" applyFont="1" applyBorder="1"/>
    <xf numFmtId="10" fontId="2" fillId="0" borderId="4" xfId="0" applyNumberFormat="1" applyFont="1" applyBorder="1"/>
    <xf numFmtId="0" fontId="5" fillId="0" borderId="0" xfId="0" applyFont="1"/>
    <xf numFmtId="0" fontId="3" fillId="0" borderId="0" xfId="0" applyFont="1" applyAlignment="1">
      <alignment wrapText="1"/>
    </xf>
    <xf numFmtId="0" fontId="3" fillId="0" borderId="0" xfId="0" applyFont="1" applyBorder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Fill="1" applyBorder="1"/>
    <xf numFmtId="39" fontId="3" fillId="0" borderId="0" xfId="0" applyNumberFormat="1" applyFont="1" applyFill="1" applyBorder="1"/>
    <xf numFmtId="43" fontId="3" fillId="0" borderId="0" xfId="0" applyNumberFormat="1" applyFont="1" applyFill="1" applyBorder="1"/>
    <xf numFmtId="43" fontId="7" fillId="0" borderId="0" xfId="0" applyNumberFormat="1" applyFont="1" applyFill="1" applyBorder="1"/>
    <xf numFmtId="0" fontId="2" fillId="0" borderId="0" xfId="0" applyFont="1" applyFill="1" applyBorder="1"/>
    <xf numFmtId="44" fontId="8" fillId="0" borderId="0" xfId="0" applyNumberFormat="1" applyFont="1" applyFill="1" applyBorder="1"/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ABBF9-7F3B-4E14-A8C1-91FE35678617}">
  <sheetPr>
    <pageSetUpPr fitToPage="1"/>
  </sheetPr>
  <dimension ref="A1:L39"/>
  <sheetViews>
    <sheetView tabSelected="1" workbookViewId="0">
      <selection activeCell="A4" sqref="A4"/>
    </sheetView>
  </sheetViews>
  <sheetFormatPr defaultColWidth="9.140625" defaultRowHeight="15" x14ac:dyDescent="0.25"/>
  <cols>
    <col min="1" max="1" width="23.7109375" style="2" customWidth="1"/>
    <col min="2" max="2" width="13.28515625" style="2" hidden="1" customWidth="1"/>
    <col min="3" max="3" width="12.28515625" style="2" customWidth="1"/>
    <col min="4" max="5" width="14.140625" style="2" customWidth="1"/>
    <col min="6" max="6" width="14.85546875" style="2" customWidth="1"/>
    <col min="7" max="7" width="17.42578125" style="2" customWidth="1"/>
    <col min="8" max="8" width="14.5703125" style="2" customWidth="1"/>
    <col min="9" max="9" width="14.28515625" style="2" customWidth="1"/>
    <col min="10" max="10" width="15.85546875" style="2" customWidth="1"/>
    <col min="11" max="11" width="12.28515625" style="2" bestFit="1" customWidth="1"/>
    <col min="12" max="12" width="10.28515625" style="2" bestFit="1" customWidth="1"/>
    <col min="13" max="16384" width="9.140625" style="2"/>
  </cols>
  <sheetData>
    <row r="1" spans="1:12" x14ac:dyDescent="0.25">
      <c r="A1" s="1" t="s">
        <v>19</v>
      </c>
      <c r="C1" s="3"/>
      <c r="D1" s="4"/>
      <c r="F1" s="5"/>
      <c r="K1" s="6"/>
    </row>
    <row r="2" spans="1:12" x14ac:dyDescent="0.25">
      <c r="A2" s="1" t="s">
        <v>16</v>
      </c>
      <c r="C2" s="5"/>
      <c r="F2" s="5"/>
      <c r="I2" s="1"/>
      <c r="K2" s="6"/>
    </row>
    <row r="3" spans="1:12" x14ac:dyDescent="0.25">
      <c r="A3" s="7" t="s">
        <v>39</v>
      </c>
      <c r="B3" s="7"/>
      <c r="C3" s="5"/>
      <c r="F3" s="5"/>
      <c r="I3" s="1"/>
      <c r="K3" s="6"/>
    </row>
    <row r="4" spans="1:12" x14ac:dyDescent="0.25">
      <c r="A4" s="44"/>
      <c r="B4" s="45"/>
      <c r="C4" s="46"/>
      <c r="D4" s="44"/>
      <c r="F4" s="5"/>
      <c r="I4" s="1"/>
      <c r="K4" s="6"/>
    </row>
    <row r="5" spans="1:12" x14ac:dyDescent="0.25">
      <c r="A5" s="47"/>
      <c r="B5" s="48"/>
      <c r="C5" s="46"/>
      <c r="D5" s="44"/>
      <c r="F5" s="5"/>
      <c r="G5" s="8"/>
      <c r="H5" s="8"/>
      <c r="I5" s="8"/>
      <c r="K5" s="6"/>
    </row>
    <row r="6" spans="1:12" ht="15.75" customHeight="1" thickBot="1" x14ac:dyDescent="0.3">
      <c r="A6" s="7" t="s">
        <v>0</v>
      </c>
      <c r="B6" s="5"/>
      <c r="C6" s="9"/>
      <c r="D6" s="5"/>
      <c r="E6" s="5"/>
      <c r="F6" s="5"/>
      <c r="G6" s="10"/>
      <c r="H6" s="10"/>
      <c r="I6" s="5"/>
      <c r="J6" s="10"/>
      <c r="K6" s="10"/>
      <c r="L6" s="10"/>
    </row>
    <row r="7" spans="1:12" ht="18" customHeight="1" x14ac:dyDescent="0.25">
      <c r="A7" s="57" t="s">
        <v>1</v>
      </c>
      <c r="B7" s="59" t="s">
        <v>2</v>
      </c>
      <c r="C7" s="59" t="s">
        <v>3</v>
      </c>
      <c r="D7" s="11"/>
      <c r="E7" s="11"/>
      <c r="F7" s="59" t="s">
        <v>4</v>
      </c>
      <c r="G7" s="12" t="s">
        <v>5</v>
      </c>
      <c r="H7" s="13"/>
      <c r="I7" s="14"/>
      <c r="J7" s="13"/>
      <c r="K7" s="13"/>
      <c r="L7" s="13"/>
    </row>
    <row r="8" spans="1:12" ht="42.75" customHeight="1" thickBot="1" x14ac:dyDescent="0.3">
      <c r="A8" s="58"/>
      <c r="B8" s="60"/>
      <c r="C8" s="60"/>
      <c r="D8" s="15" t="s">
        <v>6</v>
      </c>
      <c r="E8" s="15" t="s">
        <v>7</v>
      </c>
      <c r="F8" s="60"/>
      <c r="G8" s="16">
        <v>404861.47</v>
      </c>
      <c r="H8" s="17" t="s">
        <v>8</v>
      </c>
      <c r="I8" s="18" t="s">
        <v>9</v>
      </c>
      <c r="J8" s="17" t="s">
        <v>10</v>
      </c>
      <c r="K8" s="17" t="s">
        <v>11</v>
      </c>
      <c r="L8" s="17" t="s">
        <v>12</v>
      </c>
    </row>
    <row r="9" spans="1:12" x14ac:dyDescent="0.25">
      <c r="A9" s="19" t="s">
        <v>20</v>
      </c>
      <c r="B9" s="20">
        <v>0</v>
      </c>
      <c r="C9" s="21" t="s">
        <v>21</v>
      </c>
      <c r="D9" s="22">
        <v>20000</v>
      </c>
      <c r="E9" s="23">
        <v>20000</v>
      </c>
      <c r="F9" s="24">
        <f t="shared" ref="F9:F24" si="0">D9/$D$25</f>
        <v>4.7619047619047616E-2</v>
      </c>
      <c r="G9" s="25">
        <f>G8*F9</f>
        <v>19279.117619047618</v>
      </c>
      <c r="H9" s="26">
        <f>SUM(G9:G9)</f>
        <v>19279.117619047618</v>
      </c>
      <c r="I9" s="27">
        <f>E9-H9</f>
        <v>720.88238095238194</v>
      </c>
      <c r="J9" s="26">
        <f>H9</f>
        <v>19279.117619047618</v>
      </c>
      <c r="K9" s="26">
        <f>+J9-G9</f>
        <v>0</v>
      </c>
      <c r="L9" s="24">
        <f t="shared" ref="L9:L24" si="1">+J9/$J$25</f>
        <v>4.7619047619047623E-2</v>
      </c>
    </row>
    <row r="10" spans="1:12" x14ac:dyDescent="0.25">
      <c r="A10" s="19" t="s">
        <v>20</v>
      </c>
      <c r="B10" s="20"/>
      <c r="C10" s="21" t="s">
        <v>22</v>
      </c>
      <c r="D10" s="22">
        <v>40000</v>
      </c>
      <c r="E10" s="23">
        <v>40000</v>
      </c>
      <c r="F10" s="24">
        <f t="shared" si="0"/>
        <v>9.5238095238095233E-2</v>
      </c>
      <c r="G10" s="25">
        <f>G8*F10</f>
        <v>38558.235238095236</v>
      </c>
      <c r="H10" s="26">
        <f>SUM(G10:G10)</f>
        <v>38558.235238095236</v>
      </c>
      <c r="I10" s="27">
        <f>E10-H10</f>
        <v>1441.7647619047639</v>
      </c>
      <c r="J10" s="26">
        <f>H10</f>
        <v>38558.235238095236</v>
      </c>
      <c r="K10" s="26">
        <f>+J10-G10</f>
        <v>0</v>
      </c>
      <c r="L10" s="24">
        <f t="shared" si="1"/>
        <v>9.5238095238095247E-2</v>
      </c>
    </row>
    <row r="11" spans="1:12" x14ac:dyDescent="0.25">
      <c r="A11" s="19" t="s">
        <v>23</v>
      </c>
      <c r="B11" s="20"/>
      <c r="C11" s="21" t="s">
        <v>18</v>
      </c>
      <c r="D11" s="22">
        <v>40000</v>
      </c>
      <c r="E11" s="23">
        <v>40000</v>
      </c>
      <c r="F11" s="24">
        <f t="shared" si="0"/>
        <v>9.5238095238095233E-2</v>
      </c>
      <c r="G11" s="25">
        <f>G8*F11</f>
        <v>38558.235238095236</v>
      </c>
      <c r="H11" s="26">
        <f t="shared" ref="H11:H24" si="2">SUM(G11:G11)</f>
        <v>38558.235238095236</v>
      </c>
      <c r="I11" s="27">
        <f t="shared" ref="I11:I24" si="3">E11-H11</f>
        <v>1441.7647619047639</v>
      </c>
      <c r="J11" s="26">
        <f t="shared" ref="J11:J24" si="4">H11</f>
        <v>38558.235238095236</v>
      </c>
      <c r="K11" s="26">
        <f t="shared" ref="K11:K24" si="5">+J11-G11</f>
        <v>0</v>
      </c>
      <c r="L11" s="24">
        <f t="shared" si="1"/>
        <v>9.5238095238095247E-2</v>
      </c>
    </row>
    <row r="12" spans="1:12" x14ac:dyDescent="0.25">
      <c r="A12" s="19" t="s">
        <v>24</v>
      </c>
      <c r="B12" s="20"/>
      <c r="C12" s="21" t="s">
        <v>25</v>
      </c>
      <c r="D12" s="22">
        <v>20000</v>
      </c>
      <c r="E12" s="23">
        <v>20000</v>
      </c>
      <c r="F12" s="24">
        <f t="shared" si="0"/>
        <v>4.7619047619047616E-2</v>
      </c>
      <c r="G12" s="25">
        <f>G8*F12</f>
        <v>19279.117619047618</v>
      </c>
      <c r="H12" s="26">
        <f t="shared" si="2"/>
        <v>19279.117619047618</v>
      </c>
      <c r="I12" s="27">
        <f t="shared" si="3"/>
        <v>720.88238095238194</v>
      </c>
      <c r="J12" s="26">
        <f t="shared" si="4"/>
        <v>19279.117619047618</v>
      </c>
      <c r="K12" s="26">
        <f t="shared" si="5"/>
        <v>0</v>
      </c>
      <c r="L12" s="24">
        <f t="shared" si="1"/>
        <v>4.7619047619047623E-2</v>
      </c>
    </row>
    <row r="13" spans="1:12" x14ac:dyDescent="0.25">
      <c r="A13" s="19" t="s">
        <v>24</v>
      </c>
      <c r="B13" s="20"/>
      <c r="C13" s="21" t="s">
        <v>18</v>
      </c>
      <c r="D13" s="22">
        <v>20000</v>
      </c>
      <c r="E13" s="23">
        <v>20000</v>
      </c>
      <c r="F13" s="24">
        <f t="shared" si="0"/>
        <v>4.7619047619047616E-2</v>
      </c>
      <c r="G13" s="25">
        <f>G8*F13</f>
        <v>19279.117619047618</v>
      </c>
      <c r="H13" s="26">
        <f t="shared" si="2"/>
        <v>19279.117619047618</v>
      </c>
      <c r="I13" s="27">
        <f t="shared" si="3"/>
        <v>720.88238095238194</v>
      </c>
      <c r="J13" s="26">
        <f t="shared" si="4"/>
        <v>19279.117619047618</v>
      </c>
      <c r="K13" s="26">
        <f t="shared" si="5"/>
        <v>0</v>
      </c>
      <c r="L13" s="24">
        <f t="shared" si="1"/>
        <v>4.7619047619047623E-2</v>
      </c>
    </row>
    <row r="14" spans="1:12" x14ac:dyDescent="0.25">
      <c r="A14" s="19" t="s">
        <v>24</v>
      </c>
      <c r="B14" s="20"/>
      <c r="C14" s="21" t="s">
        <v>17</v>
      </c>
      <c r="D14" s="22">
        <v>20000</v>
      </c>
      <c r="E14" s="23">
        <v>20000</v>
      </c>
      <c r="F14" s="24">
        <f t="shared" si="0"/>
        <v>4.7619047619047616E-2</v>
      </c>
      <c r="G14" s="25">
        <f>G8*F14</f>
        <v>19279.117619047618</v>
      </c>
      <c r="H14" s="26">
        <f t="shared" si="2"/>
        <v>19279.117619047618</v>
      </c>
      <c r="I14" s="27">
        <f t="shared" si="3"/>
        <v>720.88238095238194</v>
      </c>
      <c r="J14" s="26">
        <f t="shared" si="4"/>
        <v>19279.117619047618</v>
      </c>
      <c r="K14" s="26">
        <f t="shared" si="5"/>
        <v>0</v>
      </c>
      <c r="L14" s="24">
        <f t="shared" si="1"/>
        <v>4.7619047619047623E-2</v>
      </c>
    </row>
    <row r="15" spans="1:12" x14ac:dyDescent="0.25">
      <c r="A15" s="19" t="s">
        <v>26</v>
      </c>
      <c r="B15" s="20"/>
      <c r="C15" s="21" t="s">
        <v>18</v>
      </c>
      <c r="D15" s="22">
        <v>20000</v>
      </c>
      <c r="E15" s="23">
        <v>20000</v>
      </c>
      <c r="F15" s="24">
        <f t="shared" si="0"/>
        <v>4.7619047619047616E-2</v>
      </c>
      <c r="G15" s="25">
        <f>G8*F15</f>
        <v>19279.117619047618</v>
      </c>
      <c r="H15" s="26">
        <f t="shared" si="2"/>
        <v>19279.117619047618</v>
      </c>
      <c r="I15" s="27">
        <f t="shared" si="3"/>
        <v>720.88238095238194</v>
      </c>
      <c r="J15" s="26">
        <f t="shared" si="4"/>
        <v>19279.117619047618</v>
      </c>
      <c r="K15" s="26">
        <f t="shared" si="5"/>
        <v>0</v>
      </c>
      <c r="L15" s="24">
        <f t="shared" si="1"/>
        <v>4.7619047619047623E-2</v>
      </c>
    </row>
    <row r="16" spans="1:12" x14ac:dyDescent="0.25">
      <c r="A16" s="19" t="s">
        <v>26</v>
      </c>
      <c r="B16" s="20"/>
      <c r="C16" s="21" t="s">
        <v>17</v>
      </c>
      <c r="D16" s="22">
        <v>20000</v>
      </c>
      <c r="E16" s="23">
        <v>20000</v>
      </c>
      <c r="F16" s="24">
        <f t="shared" si="0"/>
        <v>4.7619047619047616E-2</v>
      </c>
      <c r="G16" s="25">
        <f>G8*F16</f>
        <v>19279.117619047618</v>
      </c>
      <c r="H16" s="26">
        <f t="shared" si="2"/>
        <v>19279.117619047618</v>
      </c>
      <c r="I16" s="27">
        <f t="shared" si="3"/>
        <v>720.88238095238194</v>
      </c>
      <c r="J16" s="26">
        <f t="shared" si="4"/>
        <v>19279.117619047618</v>
      </c>
      <c r="K16" s="26">
        <f t="shared" si="5"/>
        <v>0</v>
      </c>
      <c r="L16" s="24">
        <f t="shared" si="1"/>
        <v>4.7619047619047623E-2</v>
      </c>
    </row>
    <row r="17" spans="1:12" x14ac:dyDescent="0.25">
      <c r="A17" s="19" t="s">
        <v>26</v>
      </c>
      <c r="B17" s="20"/>
      <c r="C17" s="21" t="s">
        <v>25</v>
      </c>
      <c r="D17" s="22">
        <v>20000</v>
      </c>
      <c r="E17" s="23">
        <v>20000</v>
      </c>
      <c r="F17" s="24">
        <f t="shared" si="0"/>
        <v>4.7619047619047616E-2</v>
      </c>
      <c r="G17" s="25">
        <f>G8*F17</f>
        <v>19279.117619047618</v>
      </c>
      <c r="H17" s="26">
        <f t="shared" si="2"/>
        <v>19279.117619047618</v>
      </c>
      <c r="I17" s="27">
        <f t="shared" si="3"/>
        <v>720.88238095238194</v>
      </c>
      <c r="J17" s="26">
        <f t="shared" si="4"/>
        <v>19279.117619047618</v>
      </c>
      <c r="K17" s="26">
        <f t="shared" si="5"/>
        <v>0</v>
      </c>
      <c r="L17" s="24">
        <f t="shared" si="1"/>
        <v>4.7619047619047623E-2</v>
      </c>
    </row>
    <row r="18" spans="1:12" x14ac:dyDescent="0.25">
      <c r="A18" s="19" t="s">
        <v>27</v>
      </c>
      <c r="B18" s="20"/>
      <c r="C18" s="21" t="s">
        <v>18</v>
      </c>
      <c r="D18" s="22">
        <v>60000</v>
      </c>
      <c r="E18" s="23">
        <v>60000</v>
      </c>
      <c r="F18" s="24">
        <f t="shared" si="0"/>
        <v>0.14285714285714285</v>
      </c>
      <c r="G18" s="25">
        <f>G8*F18</f>
        <v>57837.352857142847</v>
      </c>
      <c r="H18" s="26">
        <f t="shared" si="2"/>
        <v>57837.352857142847</v>
      </c>
      <c r="I18" s="27">
        <f t="shared" si="3"/>
        <v>2162.6471428571531</v>
      </c>
      <c r="J18" s="26">
        <f t="shared" si="4"/>
        <v>57837.352857142847</v>
      </c>
      <c r="K18" s="26">
        <f t="shared" si="5"/>
        <v>0</v>
      </c>
      <c r="L18" s="24">
        <f t="shared" si="1"/>
        <v>0.14285714285714285</v>
      </c>
    </row>
    <row r="19" spans="1:12" x14ac:dyDescent="0.25">
      <c r="A19" s="19" t="s">
        <v>27</v>
      </c>
      <c r="B19" s="20"/>
      <c r="C19" s="21" t="s">
        <v>17</v>
      </c>
      <c r="D19" s="22">
        <v>20000</v>
      </c>
      <c r="E19" s="23">
        <v>20000</v>
      </c>
      <c r="F19" s="24">
        <f t="shared" si="0"/>
        <v>4.7619047619047616E-2</v>
      </c>
      <c r="G19" s="25">
        <f>G8*F19</f>
        <v>19279.117619047618</v>
      </c>
      <c r="H19" s="26">
        <f t="shared" si="2"/>
        <v>19279.117619047618</v>
      </c>
      <c r="I19" s="27">
        <f t="shared" si="3"/>
        <v>720.88238095238194</v>
      </c>
      <c r="J19" s="26">
        <f t="shared" si="4"/>
        <v>19279.117619047618</v>
      </c>
      <c r="K19" s="26">
        <f t="shared" si="5"/>
        <v>0</v>
      </c>
      <c r="L19" s="24">
        <f t="shared" si="1"/>
        <v>4.7619047619047623E-2</v>
      </c>
    </row>
    <row r="20" spans="1:12" x14ac:dyDescent="0.25">
      <c r="A20" s="28" t="s">
        <v>28</v>
      </c>
      <c r="B20" s="29"/>
      <c r="C20" s="30" t="s">
        <v>29</v>
      </c>
      <c r="D20" s="31">
        <v>40000</v>
      </c>
      <c r="E20" s="32">
        <v>40000</v>
      </c>
      <c r="F20" s="24">
        <f t="shared" si="0"/>
        <v>9.5238095238095233E-2</v>
      </c>
      <c r="G20" s="25">
        <f>G8*F20</f>
        <v>38558.235238095236</v>
      </c>
      <c r="H20" s="26">
        <f t="shared" si="2"/>
        <v>38558.235238095236</v>
      </c>
      <c r="I20" s="27">
        <f t="shared" si="3"/>
        <v>1441.7647619047639</v>
      </c>
      <c r="J20" s="26">
        <f t="shared" si="4"/>
        <v>38558.235238095236</v>
      </c>
      <c r="K20" s="26">
        <f t="shared" si="5"/>
        <v>0</v>
      </c>
      <c r="L20" s="24">
        <f t="shared" si="1"/>
        <v>9.5238095238095247E-2</v>
      </c>
    </row>
    <row r="21" spans="1:12" x14ac:dyDescent="0.25">
      <c r="A21" s="28" t="s">
        <v>28</v>
      </c>
      <c r="B21" s="29"/>
      <c r="C21" s="30" t="s">
        <v>21</v>
      </c>
      <c r="D21" s="31">
        <v>20000</v>
      </c>
      <c r="E21" s="32">
        <v>20000</v>
      </c>
      <c r="F21" s="24">
        <f t="shared" si="0"/>
        <v>4.7619047619047616E-2</v>
      </c>
      <c r="G21" s="25">
        <f>G8*F21</f>
        <v>19279.117619047618</v>
      </c>
      <c r="H21" s="26">
        <f t="shared" si="2"/>
        <v>19279.117619047618</v>
      </c>
      <c r="I21" s="27">
        <f t="shared" si="3"/>
        <v>720.88238095238194</v>
      </c>
      <c r="J21" s="26">
        <f t="shared" si="4"/>
        <v>19279.117619047618</v>
      </c>
      <c r="K21" s="26">
        <f t="shared" si="5"/>
        <v>0</v>
      </c>
      <c r="L21" s="24">
        <f t="shared" si="1"/>
        <v>4.7619047619047623E-2</v>
      </c>
    </row>
    <row r="22" spans="1:12" x14ac:dyDescent="0.25">
      <c r="A22" s="28" t="s">
        <v>30</v>
      </c>
      <c r="B22" s="29"/>
      <c r="C22" s="30" t="s">
        <v>18</v>
      </c>
      <c r="D22" s="31">
        <v>40000</v>
      </c>
      <c r="E22" s="32">
        <v>40000</v>
      </c>
      <c r="F22" s="24">
        <f t="shared" si="0"/>
        <v>9.5238095238095233E-2</v>
      </c>
      <c r="G22" s="25">
        <f>G8*F22</f>
        <v>38558.235238095236</v>
      </c>
      <c r="H22" s="26">
        <f t="shared" si="2"/>
        <v>38558.235238095236</v>
      </c>
      <c r="I22" s="27">
        <f t="shared" si="3"/>
        <v>1441.7647619047639</v>
      </c>
      <c r="J22" s="26">
        <f t="shared" si="4"/>
        <v>38558.235238095236</v>
      </c>
      <c r="K22" s="26">
        <f t="shared" si="5"/>
        <v>0</v>
      </c>
      <c r="L22" s="24">
        <f t="shared" si="1"/>
        <v>9.5238095238095247E-2</v>
      </c>
    </row>
    <row r="23" spans="1:12" x14ac:dyDescent="0.25">
      <c r="A23" s="28" t="s">
        <v>30</v>
      </c>
      <c r="B23" s="29"/>
      <c r="C23" s="30" t="s">
        <v>17</v>
      </c>
      <c r="D23" s="31">
        <v>20000</v>
      </c>
      <c r="E23" s="32">
        <v>20000</v>
      </c>
      <c r="F23" s="24">
        <f t="shared" si="0"/>
        <v>4.7619047619047616E-2</v>
      </c>
      <c r="G23" s="25">
        <f>G8*F23</f>
        <v>19279.117619047618</v>
      </c>
      <c r="H23" s="26">
        <f t="shared" si="2"/>
        <v>19279.117619047618</v>
      </c>
      <c r="I23" s="27">
        <f t="shared" si="3"/>
        <v>720.88238095238194</v>
      </c>
      <c r="J23" s="26">
        <f t="shared" si="4"/>
        <v>19279.117619047618</v>
      </c>
      <c r="K23" s="26">
        <f t="shared" si="5"/>
        <v>0</v>
      </c>
      <c r="L23" s="24">
        <f t="shared" si="1"/>
        <v>4.7619047619047623E-2</v>
      </c>
    </row>
    <row r="24" spans="1:12" x14ac:dyDescent="0.25">
      <c r="A24" s="28"/>
      <c r="B24" s="29"/>
      <c r="C24" s="30"/>
      <c r="D24" s="31"/>
      <c r="E24" s="32"/>
      <c r="F24" s="24">
        <f t="shared" si="0"/>
        <v>0</v>
      </c>
      <c r="G24" s="25">
        <f>G8*F24</f>
        <v>0</v>
      </c>
      <c r="H24" s="26">
        <f t="shared" si="2"/>
        <v>0</v>
      </c>
      <c r="I24" s="27">
        <f t="shared" si="3"/>
        <v>0</v>
      </c>
      <c r="J24" s="26">
        <f t="shared" si="4"/>
        <v>0</v>
      </c>
      <c r="K24" s="26">
        <f t="shared" si="5"/>
        <v>0</v>
      </c>
      <c r="L24" s="24">
        <f t="shared" si="1"/>
        <v>0</v>
      </c>
    </row>
    <row r="25" spans="1:12" x14ac:dyDescent="0.25">
      <c r="A25" s="28"/>
      <c r="B25" s="33">
        <f>SUM(B9:B24)</f>
        <v>0</v>
      </c>
      <c r="C25" s="34"/>
      <c r="D25" s="35">
        <f t="shared" ref="D25:L25" si="6">SUM(D9:D24)</f>
        <v>420000</v>
      </c>
      <c r="E25" s="35">
        <f t="shared" si="6"/>
        <v>420000</v>
      </c>
      <c r="F25" s="36">
        <f t="shared" si="6"/>
        <v>0.99999999999999978</v>
      </c>
      <c r="G25" s="37">
        <f t="shared" si="6"/>
        <v>404861.47</v>
      </c>
      <c r="H25" s="37">
        <f t="shared" si="6"/>
        <v>404861.47</v>
      </c>
      <c r="I25" s="37">
        <f t="shared" si="6"/>
        <v>15138.530000000028</v>
      </c>
      <c r="J25" s="38">
        <f t="shared" si="6"/>
        <v>404861.47</v>
      </c>
      <c r="K25" s="39">
        <f t="shared" si="6"/>
        <v>0</v>
      </c>
      <c r="L25" s="40">
        <f t="shared" si="6"/>
        <v>1.0000000000000002</v>
      </c>
    </row>
    <row r="26" spans="1:12" x14ac:dyDescent="0.25">
      <c r="A26" s="41" t="s">
        <v>13</v>
      </c>
      <c r="L26" s="42"/>
    </row>
    <row r="27" spans="1:12" x14ac:dyDescent="0.25">
      <c r="A27" s="55" t="s">
        <v>14</v>
      </c>
      <c r="B27" s="56"/>
      <c r="C27" s="56"/>
      <c r="D27" s="56"/>
      <c r="E27" s="56"/>
      <c r="F27" s="56"/>
      <c r="G27" s="56"/>
      <c r="H27" s="56"/>
      <c r="I27" s="56"/>
      <c r="J27" s="56"/>
    </row>
    <row r="28" spans="1:12" x14ac:dyDescent="0.25">
      <c r="A28" s="55" t="s">
        <v>15</v>
      </c>
      <c r="B28" s="56"/>
      <c r="C28" s="56"/>
      <c r="D28" s="56"/>
      <c r="E28" s="56"/>
      <c r="F28" s="56"/>
      <c r="G28" s="56"/>
      <c r="H28" s="56"/>
      <c r="I28" s="56"/>
      <c r="J28" s="56"/>
    </row>
    <row r="30" spans="1:12" x14ac:dyDescent="0.25">
      <c r="A30" s="49" t="s">
        <v>31</v>
      </c>
      <c r="B30" s="49"/>
      <c r="C30" s="51">
        <f>SUM(I9:I10)</f>
        <v>2162.6471428571458</v>
      </c>
      <c r="D30" s="49"/>
    </row>
    <row r="31" spans="1:12" x14ac:dyDescent="0.25">
      <c r="A31" s="49" t="s">
        <v>32</v>
      </c>
      <c r="B31" s="49"/>
      <c r="C31" s="50">
        <f>I11</f>
        <v>1441.7647619047639</v>
      </c>
      <c r="D31" s="49"/>
    </row>
    <row r="32" spans="1:12" x14ac:dyDescent="0.25">
      <c r="A32" s="49" t="s">
        <v>33</v>
      </c>
      <c r="B32" s="49"/>
      <c r="C32" s="51">
        <f>SUM(I12:I14)</f>
        <v>2162.6471428571458</v>
      </c>
      <c r="D32" s="49"/>
    </row>
    <row r="33" spans="1:4" x14ac:dyDescent="0.25">
      <c r="A33" s="49" t="s">
        <v>34</v>
      </c>
      <c r="B33" s="49"/>
      <c r="C33" s="51">
        <f>SUM(I15:I17)</f>
        <v>2162.6471428571458</v>
      </c>
      <c r="D33" s="49"/>
    </row>
    <row r="34" spans="1:4" x14ac:dyDescent="0.25">
      <c r="A34" s="49" t="s">
        <v>35</v>
      </c>
      <c r="B34" s="49"/>
      <c r="C34" s="51">
        <f>SUM(I18:I19)</f>
        <v>2883.529523809535</v>
      </c>
      <c r="D34" s="49"/>
    </row>
    <row r="35" spans="1:4" x14ac:dyDescent="0.25">
      <c r="A35" s="49" t="s">
        <v>36</v>
      </c>
      <c r="B35" s="49"/>
      <c r="C35" s="51">
        <f>SUM(I20:I21)</f>
        <v>2162.6471428571458</v>
      </c>
      <c r="D35" s="49"/>
    </row>
    <row r="36" spans="1:4" ht="17.25" x14ac:dyDescent="0.4">
      <c r="A36" s="49" t="s">
        <v>37</v>
      </c>
      <c r="B36" s="49"/>
      <c r="C36" s="52">
        <f>SUM(I22:I23)</f>
        <v>2162.6471428571458</v>
      </c>
      <c r="D36" s="49"/>
    </row>
    <row r="37" spans="1:4" ht="16.5" x14ac:dyDescent="0.35">
      <c r="A37" s="53" t="s">
        <v>38</v>
      </c>
      <c r="B37" s="49"/>
      <c r="C37" s="54">
        <f>SUM(C30:C36)</f>
        <v>15138.530000000028</v>
      </c>
      <c r="D37" s="49"/>
    </row>
    <row r="38" spans="1:4" x14ac:dyDescent="0.25">
      <c r="A38" s="49"/>
      <c r="B38" s="49"/>
      <c r="C38" s="49"/>
      <c r="D38" s="49"/>
    </row>
    <row r="39" spans="1:4" x14ac:dyDescent="0.25">
      <c r="A39" s="43"/>
      <c r="B39" s="43"/>
      <c r="C39" s="43"/>
      <c r="D39" s="43"/>
    </row>
  </sheetData>
  <mergeCells count="6">
    <mergeCell ref="A28:J28"/>
    <mergeCell ref="A7:A8"/>
    <mergeCell ref="B7:B8"/>
    <mergeCell ref="C7:C8"/>
    <mergeCell ref="F7:F8"/>
    <mergeCell ref="A27:J27"/>
  </mergeCells>
  <conditionalFormatting sqref="B25">
    <cfRule type="cellIs" dxfId="0" priority="1" stopIfTrue="1" operator="notEqual">
      <formula>$E$25</formula>
    </cfRule>
  </conditionalFormatting>
  <pageMargins left="0.7" right="0.7" top="0.75" bottom="0.75" header="0.3" footer="0.3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Mara</dc:creator>
  <cp:lastModifiedBy>Painter, Fheejay</cp:lastModifiedBy>
  <cp:lastPrinted>2022-10-05T17:12:38Z</cp:lastPrinted>
  <dcterms:created xsi:type="dcterms:W3CDTF">2021-09-30T23:12:45Z</dcterms:created>
  <dcterms:modified xsi:type="dcterms:W3CDTF">2022-10-05T19:42:25Z</dcterms:modified>
</cp:coreProperties>
</file>