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333)--North Dakota--Solicit1414\"/>
    </mc:Choice>
  </mc:AlternateContent>
  <xr:revisionPtr revIDLastSave="0" documentId="8_{3729DBD1-D413-4C74-B65E-78BAC6FA8A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23" i="1" l="1"/>
  <c r="F23" i="1"/>
  <c r="G23" i="1"/>
  <c r="I23" i="1"/>
  <c r="K21" i="1" s="1"/>
  <c r="J21" i="1"/>
  <c r="J19" i="1"/>
  <c r="J16" i="1"/>
  <c r="J13" i="1"/>
  <c r="I21" i="1"/>
  <c r="H21" i="1"/>
  <c r="H13" i="1"/>
  <c r="G21" i="1"/>
  <c r="G19" i="1"/>
  <c r="I19" i="1" s="1"/>
  <c r="G16" i="1"/>
  <c r="I16" i="1" s="1"/>
  <c r="G13" i="1"/>
  <c r="I13" i="1" s="1"/>
  <c r="H16" i="1"/>
  <c r="D13" i="1"/>
  <c r="D21" i="1"/>
  <c r="D19" i="1" l="1"/>
  <c r="H19" i="1" s="1"/>
  <c r="H23" i="1" s="1"/>
  <c r="I15" i="1"/>
  <c r="E19" i="1" l="1"/>
  <c r="E21" i="1"/>
  <c r="E16" i="1"/>
  <c r="E13" i="1"/>
  <c r="E23" i="1" l="1"/>
  <c r="I12" i="1" l="1"/>
  <c r="B21" i="1" l="1"/>
  <c r="I9" i="1"/>
  <c r="I10" i="1" l="1"/>
  <c r="I11" i="1"/>
  <c r="I14" i="1"/>
  <c r="I17" i="1"/>
  <c r="I18" i="1"/>
  <c r="I20" i="1"/>
  <c r="J23" i="1" l="1"/>
  <c r="K19" i="1"/>
  <c r="K13" i="1" l="1"/>
  <c r="K16" i="1"/>
  <c r="K23" i="1" l="1"/>
</calcChain>
</file>

<file path=xl/sharedStrings.xml><?xml version="1.0" encoding="utf-8"?>
<sst xmlns="http://schemas.openxmlformats.org/spreadsheetml/2006/main" count="39" uniqueCount="29">
  <si>
    <t>Final</t>
  </si>
  <si>
    <t>State</t>
  </si>
  <si>
    <t>$ Committed on Website</t>
  </si>
  <si>
    <t>Program Code (e.g., L560)</t>
  </si>
  <si>
    <t>Contribution Percentage</t>
  </si>
  <si>
    <t>Invoice Amount</t>
  </si>
  <si>
    <t>Total Expenditures Per State</t>
  </si>
  <si>
    <t>UDO</t>
  </si>
  <si>
    <t xml:space="preserve">Actual Expenditure Distribution </t>
  </si>
  <si>
    <t>Variance Over/ (Under)</t>
  </si>
  <si>
    <t xml:space="preserve">Actual Expense % </t>
  </si>
  <si>
    <t>MONTANA</t>
  </si>
  <si>
    <t>Note:</t>
  </si>
  <si>
    <t>Project No.: SPR-TPF-5(333)</t>
  </si>
  <si>
    <t>Project Manager: Amy Beise</t>
  </si>
  <si>
    <t>NORTH DAKOTA</t>
  </si>
  <si>
    <t>SOUTH DAKOTA</t>
  </si>
  <si>
    <t>WYOMING</t>
  </si>
  <si>
    <t>M560</t>
  </si>
  <si>
    <t>M56E</t>
  </si>
  <si>
    <t>Z560</t>
  </si>
  <si>
    <t>State Funds</t>
  </si>
  <si>
    <t>Total Wyoming</t>
  </si>
  <si>
    <t>Total North Dakota</t>
  </si>
  <si>
    <t>Total Montana</t>
  </si>
  <si>
    <t>Total South Dakota</t>
  </si>
  <si>
    <t>Original Obligations</t>
  </si>
  <si>
    <t>The UDO amount of $18,027.20 has been agreed upon by all states to rollover to the current TLN project, SPR-TPF-5(457).</t>
  </si>
  <si>
    <t>as of 7-11-22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</si>
</sst>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10" fontId="3" fillId="0" borderId="3" xfId="0" applyNumberFormat="1" applyFont="1" applyFill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43" fontId="3" fillId="2" borderId="4" xfId="1" applyFont="1" applyFill="1" applyBorder="1"/>
    <xf numFmtId="10" fontId="3" fillId="0" borderId="4" xfId="0" applyNumberFormat="1" applyFont="1" applyFill="1" applyBorder="1" applyAlignment="1">
      <alignment horizontal="right"/>
    </xf>
    <xf numFmtId="43" fontId="3" fillId="0" borderId="4" xfId="1" applyFont="1" applyBorder="1"/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0" fontId="3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44" fontId="2" fillId="0" borderId="4" xfId="2" applyFont="1" applyBorder="1"/>
    <xf numFmtId="43" fontId="2" fillId="0" borderId="4" xfId="1" applyFont="1" applyBorder="1"/>
    <xf numFmtId="10" fontId="2" fillId="0" borderId="4" xfId="0" applyNumberFormat="1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43" fontId="3" fillId="0" borderId="4" xfId="0" applyNumberFormat="1" applyFont="1" applyFill="1" applyBorder="1"/>
    <xf numFmtId="43" fontId="3" fillId="2" borderId="4" xfId="2" applyNumberFormat="1" applyFont="1" applyFill="1" applyBorder="1"/>
    <xf numFmtId="0" fontId="3" fillId="0" borderId="3" xfId="0" applyFont="1" applyFill="1" applyBorder="1"/>
    <xf numFmtId="43" fontId="3" fillId="2" borderId="3" xfId="2" applyNumberFormat="1" applyFont="1" applyFill="1" applyBorder="1"/>
    <xf numFmtId="0" fontId="2" fillId="0" borderId="4" xfId="0" applyFont="1" applyFill="1" applyBorder="1" applyAlignment="1">
      <alignment horizontal="right"/>
    </xf>
    <xf numFmtId="43" fontId="2" fillId="0" borderId="4" xfId="1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43" fontId="2" fillId="2" borderId="4" xfId="2" applyNumberFormat="1" applyFont="1" applyFill="1" applyBorder="1"/>
    <xf numFmtId="43" fontId="2" fillId="0" borderId="4" xfId="1" applyFont="1" applyBorder="1" applyAlignment="1">
      <alignment horizontal="right"/>
    </xf>
    <xf numFmtId="43" fontId="2" fillId="2" borderId="4" xfId="1" applyFont="1" applyFill="1" applyBorder="1" applyAlignment="1">
      <alignment horizontal="right"/>
    </xf>
    <xf numFmtId="10" fontId="2" fillId="0" borderId="4" xfId="0" applyNumberFormat="1" applyFont="1" applyBorder="1" applyAlignment="1">
      <alignment horizontal="right"/>
    </xf>
    <xf numFmtId="43" fontId="2" fillId="0" borderId="3" xfId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10" fontId="2" fillId="0" borderId="3" xfId="0" applyNumberFormat="1" applyFont="1" applyFill="1" applyBorder="1" applyAlignment="1">
      <alignment horizontal="right"/>
    </xf>
    <xf numFmtId="43" fontId="2" fillId="0" borderId="3" xfId="1" applyFont="1" applyBorder="1"/>
    <xf numFmtId="43" fontId="2" fillId="0" borderId="3" xfId="1" applyFont="1" applyBorder="1" applyAlignment="1">
      <alignment horizontal="right"/>
    </xf>
    <xf numFmtId="10" fontId="2" fillId="0" borderId="3" xfId="0" applyNumberFormat="1" applyFont="1" applyBorder="1" applyAlignment="1">
      <alignment horizontal="right"/>
    </xf>
    <xf numFmtId="39" fontId="2" fillId="2" borderId="4" xfId="2" applyNumberFormat="1" applyFont="1" applyFill="1" applyBorder="1"/>
    <xf numFmtId="43" fontId="2" fillId="2" borderId="3" xfId="2" applyNumberFormat="1" applyFont="1" applyFill="1" applyBorder="1"/>
    <xf numFmtId="0" fontId="3" fillId="0" borderId="4" xfId="0" applyFont="1" applyBorder="1"/>
    <xf numFmtId="0" fontId="2" fillId="0" borderId="4" xfId="0" applyFont="1" applyBorder="1"/>
    <xf numFmtId="43" fontId="2" fillId="0" borderId="4" xfId="0" applyNumberFormat="1" applyFont="1" applyBorder="1"/>
    <xf numFmtId="164" fontId="2" fillId="3" borderId="4" xfId="0" applyNumberFormat="1" applyFont="1" applyFill="1" applyBorder="1" applyAlignment="1">
      <alignment horizontal="right"/>
    </xf>
    <xf numFmtId="43" fontId="3" fillId="0" borderId="3" xfId="1" applyFont="1" applyFill="1" applyBorder="1"/>
    <xf numFmtId="43" fontId="3" fillId="0" borderId="4" xfId="1" applyFont="1" applyFill="1" applyBorder="1"/>
    <xf numFmtId="43" fontId="2" fillId="0" borderId="4" xfId="1" applyFont="1" applyFill="1" applyBorder="1"/>
    <xf numFmtId="43" fontId="2" fillId="0" borderId="3" xfId="1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workbookViewId="0">
      <selection activeCell="A4" sqref="A4"/>
    </sheetView>
  </sheetViews>
  <sheetFormatPr defaultColWidth="9.1796875" defaultRowHeight="14" x14ac:dyDescent="0.3"/>
  <cols>
    <col min="1" max="1" width="23.7265625" style="6" customWidth="1"/>
    <col min="2" max="2" width="13.26953125" style="6" customWidth="1"/>
    <col min="3" max="3" width="12.26953125" style="6" customWidth="1"/>
    <col min="4" max="4" width="14.1796875" style="6" customWidth="1"/>
    <col min="5" max="5" width="14.81640625" style="6" customWidth="1"/>
    <col min="6" max="6" width="17.453125" style="6" customWidth="1"/>
    <col min="7" max="7" width="14.54296875" style="6" customWidth="1"/>
    <col min="8" max="8" width="14.26953125" style="6" customWidth="1"/>
    <col min="9" max="9" width="15.81640625" style="6" customWidth="1"/>
    <col min="10" max="10" width="11.81640625" style="6" customWidth="1"/>
    <col min="11" max="11" width="10.26953125" style="6" bestFit="1" customWidth="1"/>
    <col min="12" max="16384" width="9.1796875" style="6"/>
  </cols>
  <sheetData>
    <row r="1" spans="1:12" x14ac:dyDescent="0.3">
      <c r="A1" s="89" t="s">
        <v>13</v>
      </c>
      <c r="B1" s="90"/>
      <c r="C1" s="1"/>
      <c r="D1" s="2"/>
      <c r="E1" s="4"/>
      <c r="F1" s="3"/>
      <c r="G1" s="3"/>
      <c r="H1" s="3"/>
      <c r="I1" s="3"/>
      <c r="J1" s="5"/>
    </row>
    <row r="2" spans="1:12" x14ac:dyDescent="0.3">
      <c r="A2" s="89" t="s">
        <v>14</v>
      </c>
      <c r="B2" s="90"/>
      <c r="C2" s="7"/>
      <c r="D2" s="8"/>
      <c r="E2" s="10"/>
      <c r="F2" s="3"/>
      <c r="G2" s="3"/>
      <c r="H2" s="11"/>
      <c r="I2" s="9"/>
      <c r="J2" s="5"/>
    </row>
    <row r="3" spans="1:12" x14ac:dyDescent="0.3">
      <c r="A3" s="59" t="s">
        <v>28</v>
      </c>
      <c r="B3" s="13"/>
      <c r="C3" s="7"/>
      <c r="D3" s="8"/>
      <c r="E3" s="10"/>
      <c r="F3" s="3"/>
      <c r="G3" s="3"/>
      <c r="H3" s="11"/>
      <c r="I3" s="9"/>
      <c r="J3" s="5"/>
    </row>
    <row r="4" spans="1:12" x14ac:dyDescent="0.3">
      <c r="B4" s="14"/>
      <c r="C4" s="7"/>
      <c r="D4" s="8"/>
      <c r="E4" s="10"/>
      <c r="F4" s="3"/>
      <c r="G4" s="3"/>
      <c r="H4" s="11"/>
      <c r="I4" s="9"/>
      <c r="J4" s="5"/>
    </row>
    <row r="5" spans="1:12" x14ac:dyDescent="0.3">
      <c r="A5" s="15"/>
      <c r="B5" s="16"/>
      <c r="C5" s="7"/>
      <c r="D5" s="8"/>
      <c r="E5" s="10"/>
      <c r="F5" s="17"/>
      <c r="G5" s="17"/>
      <c r="H5" s="17"/>
      <c r="I5" s="9"/>
      <c r="J5" s="18"/>
      <c r="K5" s="19"/>
      <c r="L5" s="19"/>
    </row>
    <row r="6" spans="1:12" ht="15.75" customHeight="1" thickBot="1" x14ac:dyDescent="0.35">
      <c r="A6" s="12" t="s">
        <v>0</v>
      </c>
      <c r="B6" s="7"/>
      <c r="C6" s="20"/>
      <c r="D6" s="4"/>
      <c r="E6" s="4"/>
      <c r="F6" s="21"/>
      <c r="G6" s="21"/>
      <c r="H6" s="7"/>
      <c r="I6" s="21"/>
      <c r="J6" s="21"/>
      <c r="K6" s="21"/>
      <c r="L6" s="19"/>
    </row>
    <row r="7" spans="1:12" ht="18" customHeight="1" x14ac:dyDescent="0.3">
      <c r="A7" s="91" t="s">
        <v>1</v>
      </c>
      <c r="B7" s="87" t="s">
        <v>2</v>
      </c>
      <c r="C7" s="87" t="s">
        <v>3</v>
      </c>
      <c r="D7" s="22"/>
      <c r="E7" s="87" t="s">
        <v>4</v>
      </c>
      <c r="F7" s="23" t="s">
        <v>5</v>
      </c>
      <c r="G7" s="24"/>
      <c r="H7" s="25"/>
      <c r="I7" s="24"/>
      <c r="J7" s="24"/>
      <c r="K7" s="24"/>
    </row>
    <row r="8" spans="1:12" ht="42.75" customHeight="1" thickBot="1" x14ac:dyDescent="0.35">
      <c r="A8" s="92"/>
      <c r="B8" s="88"/>
      <c r="C8" s="88"/>
      <c r="D8" s="26" t="s">
        <v>26</v>
      </c>
      <c r="E8" s="88"/>
      <c r="F8" s="27">
        <v>2210309.46</v>
      </c>
      <c r="G8" s="28" t="s">
        <v>6</v>
      </c>
      <c r="H8" s="29" t="s">
        <v>7</v>
      </c>
      <c r="I8" s="28" t="s">
        <v>8</v>
      </c>
      <c r="J8" s="28" t="s">
        <v>9</v>
      </c>
      <c r="K8" s="28" t="s">
        <v>10</v>
      </c>
    </row>
    <row r="9" spans="1:12" x14ac:dyDescent="0.3">
      <c r="A9" s="30" t="s">
        <v>15</v>
      </c>
      <c r="B9" s="31">
        <v>0</v>
      </c>
      <c r="C9" s="32" t="s">
        <v>18</v>
      </c>
      <c r="D9" s="33">
        <v>87750</v>
      </c>
      <c r="E9" s="34"/>
      <c r="F9" s="83">
        <v>87750</v>
      </c>
      <c r="G9" s="36"/>
      <c r="H9" s="37"/>
      <c r="I9" s="35">
        <f>+G9</f>
        <v>0</v>
      </c>
      <c r="J9" s="36"/>
      <c r="K9" s="38"/>
    </row>
    <row r="10" spans="1:12" x14ac:dyDescent="0.3">
      <c r="A10" s="39" t="s">
        <v>15</v>
      </c>
      <c r="B10" s="40">
        <v>0</v>
      </c>
      <c r="C10" s="41" t="s">
        <v>19</v>
      </c>
      <c r="D10" s="42">
        <v>117000</v>
      </c>
      <c r="E10" s="43"/>
      <c r="F10" s="84">
        <v>117000</v>
      </c>
      <c r="G10" s="45"/>
      <c r="H10" s="46"/>
      <c r="I10" s="35">
        <f t="shared" ref="I10:I21" si="0">+G10</f>
        <v>0</v>
      </c>
      <c r="J10" s="45"/>
      <c r="K10" s="47"/>
    </row>
    <row r="11" spans="1:12" x14ac:dyDescent="0.3">
      <c r="A11" s="39" t="s">
        <v>15</v>
      </c>
      <c r="B11" s="40">
        <v>0</v>
      </c>
      <c r="C11" s="41" t="s">
        <v>20</v>
      </c>
      <c r="D11" s="42">
        <v>351000</v>
      </c>
      <c r="E11" s="43"/>
      <c r="F11" s="84">
        <v>336145.43</v>
      </c>
      <c r="G11" s="45"/>
      <c r="H11" s="46"/>
      <c r="I11" s="35">
        <f t="shared" si="0"/>
        <v>0</v>
      </c>
      <c r="J11" s="45"/>
      <c r="K11" s="47"/>
    </row>
    <row r="12" spans="1:12" x14ac:dyDescent="0.3">
      <c r="A12" s="39" t="s">
        <v>15</v>
      </c>
      <c r="B12" s="40">
        <v>0</v>
      </c>
      <c r="C12" s="41" t="s">
        <v>21</v>
      </c>
      <c r="D12" s="61">
        <v>11681.91</v>
      </c>
      <c r="E12" s="43"/>
      <c r="F12" s="84">
        <v>11681.91</v>
      </c>
      <c r="G12" s="45"/>
      <c r="H12" s="46"/>
      <c r="I12" s="44">
        <f t="shared" ref="I12:I13" si="1">+G12</f>
        <v>0</v>
      </c>
      <c r="J12" s="45"/>
      <c r="K12" s="47"/>
    </row>
    <row r="13" spans="1:12" x14ac:dyDescent="0.3">
      <c r="A13" s="64" t="s">
        <v>23</v>
      </c>
      <c r="B13" s="65"/>
      <c r="C13" s="66"/>
      <c r="D13" s="67">
        <f>SUM(D9:D12)</f>
        <v>567431.91</v>
      </c>
      <c r="E13" s="50">
        <f>D13/$D$23</f>
        <v>0.25464370810109099</v>
      </c>
      <c r="F13" s="85"/>
      <c r="G13" s="68">
        <f>SUM(F9:F12)</f>
        <v>552577.34</v>
      </c>
      <c r="H13" s="69">
        <f>D13-G13</f>
        <v>14854.570000000065</v>
      </c>
      <c r="I13" s="53">
        <f t="shared" si="1"/>
        <v>552577.34</v>
      </c>
      <c r="J13" s="68">
        <f>I13-G13</f>
        <v>0</v>
      </c>
      <c r="K13" s="70">
        <f>+I13/$I$23</f>
        <v>0.2499999886893666</v>
      </c>
    </row>
    <row r="14" spans="1:12" x14ac:dyDescent="0.3">
      <c r="A14" s="62" t="s">
        <v>11</v>
      </c>
      <c r="B14" s="31">
        <v>0</v>
      </c>
      <c r="C14" s="32" t="s">
        <v>20</v>
      </c>
      <c r="D14" s="33">
        <v>204750</v>
      </c>
      <c r="E14" s="73"/>
      <c r="F14" s="83">
        <v>204750</v>
      </c>
      <c r="G14" s="36"/>
      <c r="H14" s="37"/>
      <c r="I14" s="35">
        <f t="shared" si="0"/>
        <v>0</v>
      </c>
      <c r="J14" s="36"/>
      <c r="K14" s="38"/>
    </row>
    <row r="15" spans="1:12" x14ac:dyDescent="0.3">
      <c r="A15" s="39" t="s">
        <v>11</v>
      </c>
      <c r="B15" s="40">
        <v>0</v>
      </c>
      <c r="C15" s="41" t="s">
        <v>21</v>
      </c>
      <c r="D15" s="33">
        <v>347827.4</v>
      </c>
      <c r="E15" s="50"/>
      <c r="F15" s="84">
        <v>347827.4</v>
      </c>
      <c r="G15" s="45"/>
      <c r="H15" s="46"/>
      <c r="I15" s="44">
        <f t="shared" ref="I15:I16" si="2">+G15</f>
        <v>0</v>
      </c>
      <c r="J15" s="45"/>
      <c r="K15" s="47"/>
    </row>
    <row r="16" spans="1:12" x14ac:dyDescent="0.3">
      <c r="A16" s="64" t="s">
        <v>24</v>
      </c>
      <c r="B16" s="71"/>
      <c r="C16" s="72"/>
      <c r="D16" s="67">
        <f>SUM(D14+D15)</f>
        <v>552577.4</v>
      </c>
      <c r="E16" s="50">
        <f>D16/$D$23</f>
        <v>0.24797752059601263</v>
      </c>
      <c r="F16" s="86"/>
      <c r="G16" s="75">
        <f>SUM(F14:F15)</f>
        <v>552577.4</v>
      </c>
      <c r="H16" s="69">
        <f>D16-G16</f>
        <v>0</v>
      </c>
      <c r="I16" s="74">
        <f t="shared" si="2"/>
        <v>552577.4</v>
      </c>
      <c r="J16" s="68">
        <f>I16-G16</f>
        <v>0</v>
      </c>
      <c r="K16" s="76">
        <f>+I16/$I$23</f>
        <v>0.25000001583488679</v>
      </c>
    </row>
    <row r="17" spans="1:11" x14ac:dyDescent="0.3">
      <c r="A17" s="62" t="s">
        <v>16</v>
      </c>
      <c r="B17" s="31">
        <v>0</v>
      </c>
      <c r="C17" s="32" t="s">
        <v>19</v>
      </c>
      <c r="D17" s="63">
        <v>204750</v>
      </c>
      <c r="E17" s="73"/>
      <c r="F17" s="83">
        <v>204750</v>
      </c>
      <c r="G17" s="36"/>
      <c r="H17" s="37"/>
      <c r="I17" s="35">
        <f t="shared" si="0"/>
        <v>0</v>
      </c>
      <c r="J17" s="36"/>
      <c r="K17" s="38"/>
    </row>
    <row r="18" spans="1:11" x14ac:dyDescent="0.3">
      <c r="A18" s="39" t="s">
        <v>16</v>
      </c>
      <c r="B18" s="40">
        <v>0</v>
      </c>
      <c r="C18" s="41" t="s">
        <v>20</v>
      </c>
      <c r="D18" s="33">
        <v>351000</v>
      </c>
      <c r="E18" s="50"/>
      <c r="F18" s="84">
        <v>347827.37</v>
      </c>
      <c r="G18" s="45"/>
      <c r="H18" s="46"/>
      <c r="I18" s="44">
        <f t="shared" si="0"/>
        <v>0</v>
      </c>
      <c r="J18" s="45"/>
      <c r="K18" s="47"/>
    </row>
    <row r="19" spans="1:11" x14ac:dyDescent="0.3">
      <c r="A19" s="64" t="s">
        <v>25</v>
      </c>
      <c r="B19" s="71"/>
      <c r="C19" s="72"/>
      <c r="D19" s="77">
        <f>SUM(D17:D18)</f>
        <v>555750</v>
      </c>
      <c r="E19" s="50">
        <f>D19/$D$23</f>
        <v>0.24940127314514493</v>
      </c>
      <c r="F19" s="86"/>
      <c r="G19" s="75">
        <f>SUM(F17:F18)</f>
        <v>552577.37</v>
      </c>
      <c r="H19" s="69">
        <f>D19-G19</f>
        <v>3172.6300000000047</v>
      </c>
      <c r="I19" s="74">
        <f t="shared" si="0"/>
        <v>552577.37</v>
      </c>
      <c r="J19" s="68">
        <f>I19-G19</f>
        <v>0</v>
      </c>
      <c r="K19" s="76">
        <f>+I19/$I$23</f>
        <v>0.25000000226212671</v>
      </c>
    </row>
    <row r="20" spans="1:11" x14ac:dyDescent="0.3">
      <c r="A20" s="62" t="s">
        <v>17</v>
      </c>
      <c r="B20" s="31">
        <v>0</v>
      </c>
      <c r="C20" s="32" t="s">
        <v>21</v>
      </c>
      <c r="D20" s="33">
        <v>552577.35</v>
      </c>
      <c r="E20" s="73"/>
      <c r="F20" s="83">
        <v>552577.35</v>
      </c>
      <c r="G20" s="36"/>
      <c r="H20" s="37"/>
      <c r="I20" s="35">
        <f t="shared" si="0"/>
        <v>0</v>
      </c>
      <c r="J20" s="36"/>
      <c r="K20" s="38"/>
    </row>
    <row r="21" spans="1:11" x14ac:dyDescent="0.3">
      <c r="A21" s="64" t="s">
        <v>22</v>
      </c>
      <c r="B21" s="60">
        <f>SUM(B9:B20)</f>
        <v>0</v>
      </c>
      <c r="C21" s="48"/>
      <c r="D21" s="78">
        <f>SUM(D20)</f>
        <v>552577.35</v>
      </c>
      <c r="E21" s="50">
        <f>D21/$D$23</f>
        <v>0.24797749815775141</v>
      </c>
      <c r="F21" s="80"/>
      <c r="G21" s="81">
        <f>SUM(F20)</f>
        <v>552577.35</v>
      </c>
      <c r="H21" s="69">
        <f>D21-G21</f>
        <v>0</v>
      </c>
      <c r="I21" s="74">
        <f t="shared" si="0"/>
        <v>552577.35</v>
      </c>
      <c r="J21" s="68">
        <f>I21-G21</f>
        <v>0</v>
      </c>
      <c r="K21" s="76">
        <f>+I21/$I$23</f>
        <v>0.24999999321361996</v>
      </c>
    </row>
    <row r="22" spans="1:11" x14ac:dyDescent="0.3">
      <c r="A22" s="64"/>
      <c r="B22" s="60"/>
      <c r="C22" s="48"/>
      <c r="D22" s="67"/>
      <c r="E22" s="50"/>
      <c r="F22" s="51"/>
      <c r="G22" s="51"/>
      <c r="H22" s="82"/>
      <c r="I22" s="52"/>
      <c r="J22" s="53"/>
      <c r="K22" s="54"/>
    </row>
    <row r="23" spans="1:11" x14ac:dyDescent="0.3">
      <c r="A23" s="79"/>
      <c r="B23" s="39"/>
      <c r="C23" s="48"/>
      <c r="D23" s="49">
        <f>D13+D16+D19+D21</f>
        <v>2228336.66</v>
      </c>
      <c r="E23" s="50">
        <f>SUM(E13:E21)</f>
        <v>1</v>
      </c>
      <c r="F23" s="51">
        <f>SUM(F9:F22)</f>
        <v>2210309.46</v>
      </c>
      <c r="G23" s="51">
        <f>SUM(G9:G22)</f>
        <v>2210309.46</v>
      </c>
      <c r="H23" s="82">
        <f>SUM(H9:H22)</f>
        <v>18027.20000000007</v>
      </c>
      <c r="I23" s="52">
        <f>SUM(I9:I22)</f>
        <v>2210309.46</v>
      </c>
      <c r="J23" s="53">
        <f>SUM(J9:J20)</f>
        <v>0</v>
      </c>
      <c r="K23" s="54">
        <f>SUM(K9:K22)</f>
        <v>1</v>
      </c>
    </row>
    <row r="24" spans="1:11" x14ac:dyDescent="0.3">
      <c r="B24" s="55"/>
      <c r="C24" s="20"/>
      <c r="D24" s="3"/>
      <c r="E24" s="4"/>
      <c r="F24" s="3"/>
      <c r="G24" s="3"/>
      <c r="H24" s="3"/>
      <c r="I24" s="3"/>
      <c r="J24" s="3"/>
      <c r="K24" s="5"/>
    </row>
    <row r="25" spans="1:11" x14ac:dyDescent="0.3">
      <c r="B25" s="55"/>
      <c r="C25" s="20"/>
      <c r="D25" s="3"/>
      <c r="E25" s="4"/>
      <c r="F25" s="3"/>
      <c r="G25" s="3"/>
      <c r="H25" s="3"/>
      <c r="I25" s="3"/>
      <c r="J25" s="3"/>
      <c r="K25" s="5"/>
    </row>
    <row r="26" spans="1:11" s="3" customFormat="1" x14ac:dyDescent="0.3">
      <c r="A26" s="56" t="s">
        <v>12</v>
      </c>
      <c r="B26" s="57"/>
      <c r="C26" s="57"/>
      <c r="E26" s="57"/>
      <c r="F26" s="57"/>
      <c r="G26" s="57"/>
      <c r="H26" s="57"/>
      <c r="I26" s="57"/>
      <c r="J26" s="57"/>
      <c r="K26" s="58"/>
    </row>
    <row r="27" spans="1:11" s="3" customFormat="1" x14ac:dyDescent="0.3">
      <c r="A27" s="8" t="s">
        <v>27</v>
      </c>
      <c r="D27" s="57"/>
    </row>
    <row r="28" spans="1:11" s="3" customFormat="1" x14ac:dyDescent="0.3">
      <c r="A28" s="8"/>
    </row>
    <row r="29" spans="1:11" x14ac:dyDescent="0.3">
      <c r="A29" s="8"/>
      <c r="D29" s="3"/>
    </row>
  </sheetData>
  <mergeCells count="6">
    <mergeCell ref="E7:E8"/>
    <mergeCell ref="A1:B1"/>
    <mergeCell ref="A2:B2"/>
    <mergeCell ref="A7:A8"/>
    <mergeCell ref="B7:B8"/>
    <mergeCell ref="C7:C8"/>
  </mergeCells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Shelton, Masha CTR (FHWA)</cp:lastModifiedBy>
  <cp:lastPrinted>2022-07-11T13:26:33Z</cp:lastPrinted>
  <dcterms:created xsi:type="dcterms:W3CDTF">2011-08-11T15:02:45Z</dcterms:created>
  <dcterms:modified xsi:type="dcterms:W3CDTF">2022-07-18T16:25:43Z</dcterms:modified>
</cp:coreProperties>
</file>